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Z:\Khoi Phong Ban\P11\05. GUI KHOI PHONG BAN\Gui P1\Khu vực mất điện và kế hoạch sửa chữa bảo dưỡng tuần\Năm 2023\"/>
    </mc:Choice>
  </mc:AlternateContent>
  <xr:revisionPtr revIDLastSave="0" documentId="13_ncr:1_{FD74FD2A-4CA8-4C6E-8065-1495C0073D10}" xr6:coauthVersionLast="47" xr6:coauthVersionMax="47" xr10:uidLastSave="{00000000-0000-0000-0000-000000000000}"/>
  <bookViews>
    <workbookView xWindow="-120" yWindow="-120" windowWidth="29040" windowHeight="17640" activeTab="1" xr2:uid="{00000000-000D-0000-FFFF-FFFF00000000}"/>
  </bookViews>
  <sheets>
    <sheet name="LCĐ 110kV" sheetId="2" r:id="rId1"/>
    <sheet name="LCĐ Trung áp" sheetId="10" r:id="rId2"/>
    <sheet name="LCĐ hạ áp" sheetId="9" r:id="rId3"/>
  </sheets>
  <definedNames>
    <definedName name="_xlnm._FilterDatabase" localSheetId="0" hidden="1">'LCĐ 110kV'!$A$4:$T$4</definedName>
    <definedName name="_xlnm._FilterDatabase" localSheetId="2" hidden="1">'LCĐ hạ áp'!$A$4:$P$4</definedName>
    <definedName name="_xlnm._FilterDatabase" localSheetId="1" hidden="1">'LCĐ Trung áp'!$A$5:$R$5</definedName>
    <definedName name="_Hlk79414718" localSheetId="1">'LCĐ Trung áp'!#REF!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 i="10" l="1"/>
  <c r="Q3" i="10"/>
  <c r="O3" i="10"/>
  <c r="N17" i="10"/>
  <c r="O17" i="10"/>
  <c r="P17" i="10"/>
  <c r="Q17" i="10"/>
  <c r="R2" i="2"/>
  <c r="S2" i="2"/>
  <c r="Q2" i="2"/>
  <c r="L17" i="10"/>
  <c r="N6" i="2" l="1"/>
  <c r="P6" i="2" s="1"/>
  <c r="Q5" i="2"/>
  <c r="P5" i="2"/>
  <c r="R5" i="2" s="1"/>
  <c r="N5" i="2"/>
  <c r="S5" i="2" s="1"/>
  <c r="S6" i="2" l="1"/>
  <c r="R6" i="2"/>
  <c r="Q6" i="2"/>
  <c r="A1" i="10" l="1"/>
  <c r="A1" i="9" l="1"/>
  <c r="L2" i="9"/>
  <c r="N2" i="10"/>
  <c r="M2" i="9" l="1"/>
  <c r="N2" i="9"/>
  <c r="O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truong sinh</author>
  </authors>
  <commentList>
    <comment ref="I2" authorId="0" shapeId="0" xr:uid="{00000000-0006-0000-0000-000001000000}">
      <text>
        <r>
          <rPr>
            <b/>
            <sz val="9"/>
            <color indexed="81"/>
            <rFont val="Tahoma"/>
            <family val="2"/>
          </rPr>
          <t>nguyen truong sinh:</t>
        </r>
        <r>
          <rPr>
            <sz val="9"/>
            <color indexed="81"/>
            <rFont val="Tahoma"/>
            <family val="2"/>
          </rPr>
          <t xml:space="preserve">
Chỉ có 1 ĐVQL tương ứng ĐZ hoặc phân đoạn ĐZ ở cột G</t>
        </r>
      </text>
    </comment>
    <comment ref="H4" authorId="0" shapeId="0" xr:uid="{00000000-0006-0000-0000-000002000000}">
      <text>
        <r>
          <rPr>
            <b/>
            <sz val="9"/>
            <color indexed="81"/>
            <rFont val="Tahoma"/>
            <family val="2"/>
          </rPr>
          <t>nguyen truong sinh:</t>
        </r>
        <r>
          <rPr>
            <sz val="9"/>
            <color indexed="81"/>
            <rFont val="Tahoma"/>
            <family val="2"/>
          </rPr>
          <t xml:space="preserve">
Nếu ĐZ quan nhiều ĐVQL thì phải tách thành các phân đoạn, mỗi phân đoạn do 1 đơn vị quản lý</t>
        </r>
      </text>
    </comment>
    <comment ref="J4" authorId="0" shapeId="0" xr:uid="{00000000-0006-0000-0000-000003000000}">
      <text>
        <r>
          <rPr>
            <b/>
            <sz val="9"/>
            <color indexed="81"/>
            <rFont val="Tahoma"/>
            <family val="2"/>
          </rPr>
          <t>nguyen truong sinh:</t>
        </r>
        <r>
          <rPr>
            <sz val="9"/>
            <color indexed="81"/>
            <rFont val="Tahoma"/>
            <family val="2"/>
          </rPr>
          <t xml:space="preserve">
Chỉ có 1 ĐVQL tương ứng ĐZ hoặc phân đoạn ĐZ ở cột 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truong sinh</author>
  </authors>
  <commentList>
    <comment ref="H5" authorId="0" shapeId="0" xr:uid="{00000000-0006-0000-0100-000001000000}">
      <text>
        <r>
          <rPr>
            <b/>
            <sz val="9"/>
            <color indexed="81"/>
            <rFont val="Tahoma"/>
            <family val="2"/>
          </rPr>
          <t>nguyen truong sinh:</t>
        </r>
        <r>
          <rPr>
            <sz val="9"/>
            <color indexed="81"/>
            <rFont val="Tahoma"/>
            <family val="2"/>
          </rPr>
          <t xml:space="preserve">
Chỉ có 1 ĐVQL tương ứng ĐZ hoặc phân đoạn ĐZ ở cột 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truong sinh</author>
  </authors>
  <commentList>
    <comment ref="G4" authorId="0" shapeId="0" xr:uid="{00000000-0006-0000-0200-000001000000}">
      <text>
        <r>
          <rPr>
            <b/>
            <sz val="9"/>
            <color indexed="81"/>
            <rFont val="Tahoma"/>
            <family val="2"/>
          </rPr>
          <t>nguyen truong sinh:</t>
        </r>
        <r>
          <rPr>
            <sz val="9"/>
            <color indexed="81"/>
            <rFont val="Tahoma"/>
            <family val="2"/>
          </rPr>
          <t xml:space="preserve">
Chỉ có 1 ĐVQL tương ứng ĐZ hoặc phân đoạn ĐZ ở cột G</t>
        </r>
      </text>
    </comment>
  </commentList>
</comments>
</file>

<file path=xl/sharedStrings.xml><?xml version="1.0" encoding="utf-8"?>
<sst xmlns="http://schemas.openxmlformats.org/spreadsheetml/2006/main" count="355" uniqueCount="180">
  <si>
    <t>STT</t>
  </si>
  <si>
    <t>TBA TG, PP, ĐZ 10kV, 6kV,  hạ áp bị mất điện</t>
  </si>
  <si>
    <t>Các Hạng mục công việc có kế hoạch thực hiện trên TBA TG, PP, ĐZ 10kV, 6kV,  hạ áp bị mất điện</t>
  </si>
  <si>
    <t>Đơn vị QLVH</t>
  </si>
  <si>
    <t>TBA, ĐZ 110 kV bị cắt (mất) điện theo kế hoạch</t>
  </si>
  <si>
    <t>ĐZ/Phân đoạn ĐZ trung áp bị mất điện</t>
  </si>
  <si>
    <t>Các Hạng mục công việc có kế hoạch thực hiện trên ĐZ/Phân đoạn ĐZ trung áp bị mất điện</t>
  </si>
  <si>
    <t>Các Hạng mục công việc có kế hoạch thực hiện trên TBA, ĐZ 110 kV bị cắt điện</t>
  </si>
  <si>
    <t>Ti*Ki</t>
  </si>
  <si>
    <t>Thời gian dự kiến mất điện (phút)
Ti</t>
  </si>
  <si>
    <t>Ghi chú</t>
  </si>
  <si>
    <t>Ngày, tháng, năm</t>
  </si>
  <si>
    <t>I. Lịch cắt điện lưới điện 110kV</t>
  </si>
  <si>
    <t>II. Lịch cắt điện trung áp</t>
  </si>
  <si>
    <t>III. Lịch cắt điện lưới điện hạ áp</t>
  </si>
  <si>
    <t>Tổng số KH</t>
  </si>
  <si>
    <t>SAIDI</t>
  </si>
  <si>
    <t>SAIFI</t>
  </si>
  <si>
    <t>MAIFI</t>
  </si>
  <si>
    <t>Đơn vị công tác</t>
  </si>
  <si>
    <t>Phương thức cắt điện</t>
  </si>
  <si>
    <t>ĐZ/Phân đoạn ĐZ trung áp bị cắt điện theo kế hoạch hoặc công tác hotline</t>
  </si>
  <si>
    <t>MAIFi</t>
  </si>
  <si>
    <t>Số KH bị mất điện Ki</t>
  </si>
  <si>
    <t>Thời gian dự kiến đóng điện</t>
  </si>
  <si>
    <t xml:space="preserve">Thời gian dự kiến cắt điện </t>
  </si>
  <si>
    <t>II.1. Lịch cắt điện ĐZ, thiết bị</t>
  </si>
  <si>
    <t>ĐL Chí Linh</t>
  </si>
  <si>
    <t>TBA PP,  hạ áp bị cắt điện theo kế hoạch</t>
  </si>
  <si>
    <t>Các Hạng mục công việc có kế hoạch thực hiện trên TBA PP,  hạ áp bị mất điện</t>
  </si>
  <si>
    <r>
      <t>Thời gian dự kiến cắt điện</t>
    </r>
    <r>
      <rPr>
        <sz val="12"/>
        <rFont val="Times New Roman"/>
        <family val="1"/>
      </rPr>
      <t xml:space="preserve"> </t>
    </r>
  </si>
  <si>
    <t>Đội thi công Hotline Hải Dương</t>
  </si>
  <si>
    <t>ĐL Cẩm Giàng</t>
  </si>
  <si>
    <t>ĐL Nam Sách</t>
  </si>
  <si>
    <t>ĐL Kinh Môn</t>
  </si>
  <si>
    <t>ĐL Kim Thành</t>
  </si>
  <si>
    <t>10:00</t>
  </si>
  <si>
    <t>07:30</t>
  </si>
  <si>
    <t>11:00</t>
  </si>
  <si>
    <t>13:00</t>
  </si>
  <si>
    <t>13:30</t>
  </si>
  <si>
    <t>16:00</t>
  </si>
  <si>
    <t>08:00</t>
  </si>
  <si>
    <t>12:00</t>
  </si>
  <si>
    <t>11:30</t>
  </si>
  <si>
    <t>ĐL Tứ Kỳ</t>
  </si>
  <si>
    <t>14:00</t>
  </si>
  <si>
    <t>17:00</t>
  </si>
  <si>
    <t>09:30</t>
  </si>
  <si>
    <t>ĐL Gia Lộc</t>
  </si>
  <si>
    <t>07:00</t>
  </si>
  <si>
    <t>06:00</t>
  </si>
  <si>
    <t>09:40</t>
  </si>
  <si>
    <t>ĐL Bình Giang</t>
  </si>
  <si>
    <t>ĐL Bình Giang thi công hạng mục SCTX năm 2023 với nội dung:   Lắp đặt thêm AB nhánh và tăng cường dây dẫn sau TBA Thái Dương C-180kVA</t>
  </si>
  <si>
    <t>ĐL Kim Thành thay thế tủ tổng 0,4kV tại TBA Kim Anh G -400kVA theo phương án SCTX 2023</t>
  </si>
  <si>
    <t>Xí nghiệp dịch vụ điện lực Hải Dương</t>
  </si>
  <si>
    <t>Xí nghiệp dịch vụ điện lực Hải Dương thực hiện: Thay thế MBA Lai Hà - 320kVA không đạt TCVH bằng MBA320kVA-35/0,4kV khác lấy từ kho Công ty</t>
  </si>
  <si>
    <t>Xí nghiệp dịch vụ điện lực Hải Dương thực hiện: Xử lý rỉ dầu tại sứ hạ thế pha B, đồng hồ báo dầu bình dầu phụ MBA Tân Lộc -320kVA</t>
  </si>
  <si>
    <t>Xí nghiệp dịch vụ điện lực Hải Dương thực hiện: Xử lý rỉ dầu tại bộ chuyển nấc MBA Đồng Đội -320kVA</t>
  </si>
  <si>
    <t>ĐL Kim Thành thay thế tủ tổng 0,4kV tại TBA Bơm úng Việt Hưng - 750kVA theo phương án SCTX 2023</t>
  </si>
  <si>
    <t>ĐLTP Hải Dương</t>
  </si>
  <si>
    <t>ĐLTP Hải Dương thực hiện: Thay thế MBA Kho Bạc 2-180kVA đang bị khiếm khuyết không đủ TCVH bằng MBA180kVA-22/0,4kV khác lấy từ kho Công ty; Thí nghiệm MBA mới tại bệ sau khi thay thế</t>
  </si>
  <si>
    <t>ĐZ472E8.16 từ sau CDPT473-7B/RMU Trần Hưng Đạo 3 ÷ CD472-7(A+B)/07 Nguyễn Công Hoan, CD472-7(A+B)/06 Nguyễn Công Hoan</t>
  </si>
  <si>
    <t>ĐLTP Hải Dương thực hiện: Thay thế MBA Thanh Niên 560kVA-22/0,4kV đang bị khiếm khuyết không đủ TCVH bằng MBA560kVA-22/0,4kV khác lấy từ kho Công ty; Thí nghiệm MBA mới tại bệ sau khi thay thế</t>
  </si>
  <si>
    <t xml:space="preserve">ĐL Kinh Môn công tác SCTX năm 2023 với các nội dung:+ Trồng mới 01 cột LT12m tại giữa khoảng cột 28 đến 29 nhánh Kênh Than để lắp mới 01 bộ CDLĐ phân đoạn giữa đường dây, lắp xà, sứ, ghế thao tác, thang trèo tại cột 28A mới dựng.+ Kiểm tra bảo dưỡng ĐZ nhánh Kênh Than từ cột 03 đến cột 52 </t>
  </si>
  <si>
    <t>Xí nghiệp dịch vụ điện lực Hải Dương thực hiện: Xử lý rỉ dầu tại rốn bình dầu phụ MBA Bơm Quang Minh -180kVA</t>
  </si>
  <si>
    <t>Xí nghiệp dịch vụ điện lực Hải Dương thực hiện: Xử lý rỉ dầu tại bộ chuyển nấc MBA Bơm Hồng Hưng B T1 - 320kVA</t>
  </si>
  <si>
    <t>ĐL Kim Thành thay thế cáp tổng 0,4kV từ MBA đến giàn thanh cái tại ngăn đo đếm trong tủ phân phối và lắp giá đỡ cáp tổng của TBA XBT Lai Khê - 560kVA</t>
  </si>
  <si>
    <t>ĐL Kim Thành lắp giá đỡ cáp tổng tại TBA Tân Phú A - 400kVA</t>
  </si>
  <si>
    <t>ĐL Bình Giang thi công hạng mục SCTX năm 2023 với nội dung: Thay thế cáp xuất tuyến từ sau AB tổng đến cột (1.3).2 sau TBA Nhân Quyền C - 400kVA</t>
  </si>
  <si>
    <t>ĐL Thanh Miện</t>
  </si>
  <si>
    <t>Xí nghiệp dịch vụ điện lực Hải Dương thực hiện: Xử lý kẹt van lấy mẫu dầu MBA Làng Chài 180kVA</t>
  </si>
  <si>
    <t>Xí nghiệp dịch vụ điện lực Hải Dương thực hiện: Xử lý kẹt van lấy mẫu dầu MBA CQT Bình Phiên - 180kVA</t>
  </si>
  <si>
    <t xml:space="preserve">Xí nghiệp dịch vụ điện lực Hải Dương thực hiện: Xử lý hỏng ren van lấy mẫu dầu MBA Phả Lại 1- 250kVA </t>
  </si>
  <si>
    <t>ĐL Kim Thành thay thế dây tiếp địa CSV cao thế tại xà đỡ CSV của TBA Liên Hòa  D - 400kVA</t>
  </si>
  <si>
    <t>ĐL Kim Thành thay thế dây tiếp địa CSV cao thế tại xà đỡ CSV của TBA Liên Hòa  E - 320kVA</t>
  </si>
  <si>
    <t>ĐL Kim Thành thay thế dây tiếp địa CSV cao thế tại xà đỡ CSV của TBA Cẩm La C - 400kVA</t>
  </si>
  <si>
    <t>ĐZ476E8.14 từ sau CDCL476-7/48 ÷ CDCL475-7/120 (LL475-476E8.14), CD66 Minh Tân</t>
  </si>
  <si>
    <t xml:space="preserve">ĐZ486E8.1 ÷ CD01 Chợ Thanh Bình, CD486-7(A+B)/13 </t>
  </si>
  <si>
    <t>ĐLTP Hải Dương thực hiện các công việc:+ Thay thế CDCL-24kV cũ han mọt, thay thế 01 bộ SI tại giàn TBA Trường quản lý cán bộ Y tế - 180kVA theo hợp đồng sản xuất khác của ĐLTP Hải Dương đã ký với khách hàng+ Kiểm tra, bảo dưỡng, siết lại ghíp tại các vị trí: CDCL Bưu điện Thanh Bình; Các cột 06, 07, 08, 09 đường trục 486E8.1</t>
  </si>
  <si>
    <t>Công ty cổ phần thiết bị điện Đại AnĐL Nam Sách</t>
  </si>
  <si>
    <t xml:space="preserve">ĐL Kim Thành thay thế tủ tổng 0,4kV tại TBA Tam Kỳ D - 400kVA </t>
  </si>
  <si>
    <t>TBA Thái Dương C - 180kVA ĐZ377E8.15</t>
  </si>
  <si>
    <t>Cắt điện TBA Thái Dương C - 180kVA ĐZ377E8.15(Thao tác SI, ATM tổng TBA)</t>
  </si>
  <si>
    <t>TBA Kim Anh G -400kVA ĐZ377E8.22</t>
  </si>
  <si>
    <t>Cắt điện TBA Kim Anh G - 400kVAĐZ377E8.22(Thao tác CDLĐ, ATM tổng TBA)</t>
  </si>
  <si>
    <t>TBA Lai Hà -320kVA ĐZ373E8.7</t>
  </si>
  <si>
    <t>Cắt điện TBA Lai Hà -320kVA ĐZ373E8.7(Thao tác CDCL, SI, ATM tổng TBA)</t>
  </si>
  <si>
    <t>Tại các vị trí cột: 07, 08, 09 nhánh Đền thờ Chu Văn An ĐZ476 E8.5</t>
  </si>
  <si>
    <t>Đội thi công Hotline Hải Dương công tác trên lưới 22kV đang mang điện với các nội dung:+ Thay 02 quả sứ đứng 24kV pha dưới cùng tại cột 07 nhánh Đền thờ Chu Văn AnĐZ476E8.5 bằng phương pháp hotline+ Thay 02 quả sứ đứng 24kV pha dưới cùng tại cột 08 nhánh Đền thờ Chu Văn AnĐZ476E8.5 bằng phương pháp hotline+ Thay 02 quả sứ đứng 24kV pha dưới cùng tại cột 09 nhánh Đền thờ Chu Văn AnĐZ476E8.5 bằng phương pháp hotline</t>
  </si>
  <si>
    <t>TBA Tân Lộc -320kVA ĐZ373E8.7</t>
  </si>
  <si>
    <t>Cắt điện TBA Tân Lộc -320kVA ĐZ373E8.7(Thao tác SI, ATM tổng TBA)</t>
  </si>
  <si>
    <t>TBA Đồng Đội -320kVA ĐZ377E8.14</t>
  </si>
  <si>
    <t>Cắt điện TBA Đồng Đội -320kVA ĐZ377E8.14(Thao tác CDCL, SI, ATM tổng TBA)</t>
  </si>
  <si>
    <t>TBA Bơm úng Việt Hưng - 750kVA ĐZ375E8.6</t>
  </si>
  <si>
    <t>Cắt điện TBA Bơm úng Việt Hưng 750kVAĐZ375E8.6(Thao tác CDLĐ, ATM tổng TBA)</t>
  </si>
  <si>
    <t>Tại vị trí cột 06 ĐZ470E8.19</t>
  </si>
  <si>
    <t>Đội thi công Hotline Hải Dương công tác trên lưới 22kV đang mang điện tại vị trí cột 06ĐZ470E8.19 với các nội dung sau:+ Phiên 1 từ 07h30 - 08h10: Thay chốt chẻ pha cạnh gần bằng phương pháp hotline+ Phiên 2 từ 08h15 - 08h55: Thay chốt chẻ pha giữa bằng phương pháp hotline+ Phiên 3 từ 09h00 - 09h40: Thay chốt chẻ pha cạnh xa bằng phương pháp hotline</t>
  </si>
  <si>
    <t>TBA Kho Bạc 2 -180kVA ĐZ477E8.1</t>
  </si>
  <si>
    <t>Cắt điện TBA Kho Bạc 2 -180kVA ĐZ477E8.1(Thao tác SI, AB tổng 0,4kV TBA)</t>
  </si>
  <si>
    <t>TBA Bơm Quang Minh -180kVA ĐZ371E8.14</t>
  </si>
  <si>
    <t>Cắt điện TBA Bơm Quang Minh -180kVA ĐZ371E8.14(Thao tác SI, ATM tổng TBA)</t>
  </si>
  <si>
    <t>TBA Bơm Hồng Hưng B (T1) - 320kVA ĐZ377E8.14</t>
  </si>
  <si>
    <t>Cắt điện TBA Bơm Hồng Hưng B (T1) - 320kVA ĐZ377E8.14(Thao tác SI, ATM tổng TBA)</t>
  </si>
  <si>
    <t>TBA XBT Lai Khê -560kVA ĐZ373E8.6</t>
  </si>
  <si>
    <t>Cắt điện TBA XBT Lai Khê 560kVA ĐZ373E8.6(Thao tác SI TBA, ATM tổng TBA)</t>
  </si>
  <si>
    <t>TBA Tân Phú A -400kVA ĐZ373E8.22</t>
  </si>
  <si>
    <t>Cắt điện TBA Tân Phú A -400kVAĐZ373E8.22(Thao tác CDLĐ, ATM tổng TBA)</t>
  </si>
  <si>
    <t>TBA Nhân Quyền C - 400kVA ĐZ373E8.14</t>
  </si>
  <si>
    <t>Cắt điện TBA Nhân Quyền C - 400kVA ĐZ373E8.14(Thao tác SI, ATM tổng TBA)</t>
  </si>
  <si>
    <t>Tại vị trí cột 01 nhánh Đại An 3 ĐZ475E8.11</t>
  </si>
  <si>
    <t>Đội thi công Hotline Hải Dương công tác trên lưới 22kV đang mang điện tại vị trí cột 01 nhánh Đại An 3ĐZ475E8.11 với các nội dung sau:+ Phiên 1: Thay chốt chẻ pha dưới gần đường bằng phương pháp hotline.+ Phiên 2: Thay chốt chẻ pha trên cùng bằng phương pháp hotline.+ Phiên 3: Thay chốt chẻ pha dưới xa đường bằng phương pháp hotline.</t>
  </si>
  <si>
    <t>Tại vị trí cột 01 nhánh Đại An 4 ĐZ475E8.11</t>
  </si>
  <si>
    <t>Đội thi công Hotline Hải Dương công tác trên lưới 22kV đang mang điện tại vị trí cột 01 nhánh Đại An 4ĐZ475E8.11 với nội dung: Thay 01 bát sứ của chuỗi sứ néo pha trên cùng (phía cột 10) bằng phương pháp hotline.</t>
  </si>
  <si>
    <t>Tại vị trí cột 04 nhánh Đại An 1 ĐZ475E8.11</t>
  </si>
  <si>
    <t>Đội thi công Hotline Hải Dương công tác trên lưới 22kV đang mang điện tại vị trí cột 01 nhánh Đại An 4ĐZ475E8.11 với nội dung: Thay 01 bát sứ treo của chuỗi treo pha trên cùng bằng phương pháp hotline</t>
  </si>
  <si>
    <t>ĐL Thanh Miện thi công phương án SCTX năm 2023 với các nội dung:+ Thay thế 02 bộ CDCL đang bị kẹt tại: CDCL473-7B/112 và CDCL473-7B/70ĐZ473E8.14+ Lắp bổ xung bộ đếm sét tại cột 85ĐZ473E8.14</t>
  </si>
  <si>
    <t>TBA Làng Chài -180kVA ĐZ371E8.11</t>
  </si>
  <si>
    <t>Cắt điện TBA Làng Chài -180kVA ĐZ371E8.11(Thao tác CDCL, ATM tổng TBA)</t>
  </si>
  <si>
    <t>TBA CQT Bình Phiên - 180kVA ĐZ377E8.21</t>
  </si>
  <si>
    <t>Cắt điện TBA CQT Bình Phiên - 180kVA ĐZ377E8.21(Thao tác CDCL, ATM tổng TBA)</t>
  </si>
  <si>
    <t>TBA Phả Lại 1- 250kVA ĐZ472E8.4</t>
  </si>
  <si>
    <t>Cắt điện TBA Phả Lại 1 - 250kVAĐZ472E8.4(Thao tác SI, ATM tổng TBA)</t>
  </si>
  <si>
    <t>TBA Liên Hòa D - 400kVA ĐZ375E8.22</t>
  </si>
  <si>
    <t>Cắt điện TBA Liên Hòa D - 400kVAĐZ375E8.22(Thao tác CDLĐ, ATM tổng TBA)</t>
  </si>
  <si>
    <t>TBA Liên Hòa E - 320kVA ĐZ375E8.22</t>
  </si>
  <si>
    <t>Cắt điện TBA Liên Hòa E - 320kVAĐZ375E8.22(Thao tác CDLĐ, ATM tổng TBA)</t>
  </si>
  <si>
    <t>TBA Cẩm La C -400kVA ĐZ377E8.22</t>
  </si>
  <si>
    <t>Cắt điện TBA Cẩm La C -400kVAĐZ377E8.22(Thao tác CDLĐ, ATM tổng TBA)</t>
  </si>
  <si>
    <t>ĐL Thanh Miện thực hiện các công việc:+ Thay thế CSV-24kV tại cột 113ĐZ476E8.14 (chống sét van hãng Đông Hưng)+  Thí nghiệm theo CBM cấp độ 2 tại CDPT476-7A/112 lộ 476E8.14+ Thi công SCTX năm 2023: Lắp đặt bổ xung 02 chụp cột LT3m tại các cột 07, 08 nhánh Từ Ô lộ 476E8.14; Lắp mới xà sứ tại các cột này+ Thi công SCTX năm 2023: Thay thế CDCL476-7/01 nhánh Bơm Chùa Khu lộ 476E8.14+ Thi công SCTX năm 2023: Thay thế cột 52 lộ 476 E8.14</t>
  </si>
  <si>
    <t>ĐL Chí Linh thi công phương án SCTX năm 2023 thay sứ cách điện, tiếp địa ĐZ22kV và TBA Cậm Cang trên ĐZ nhánh Cậm Cang472E8.5 với các nội dung:+ Thay 81 quả sứ đứng PI-35kV+ty cũ bằng 81 quả sứ đứng PI-24kV+ty mới phù hợp với cấp điện áp vận hành từ cột 03 đến TBA Cậm Cang+ Lắp bổ xung dây tiếp địa từ ngọn cột xuống cờ tiếp địa gốc cột từ cột 03 đến 17 nhánh Cậm Cang+ Lắp 01 bộ xà đỡ CSV + 03 pha chống sét van 24kV tại các cột: 04, 12, 15 nhánh Cậm Cang+ Thay 03 thanh cái đồng trần Ф8 từ FCO xuống MBA, từ FCO xuống CSV bằng 03 sợi cáp bọc trung thế 1x70mm2</t>
  </si>
  <si>
    <t>ĐL Kinh Môn công tác SCTX năm 2023 với các nội dung:+ Trồng các cột 60, 61 mới (02 cột đúp LT12m) để thay thế cho các các cột 60, 61 cũ(LT10m)ĐZ375E8.10; Lắp đặt xà, sứ mới tại vị trí cột số 60, 61 mới375E8.10+ Thay thế 35 quả sứ PI-45kV nhánh An Trung B lộ 375E8.10.+ Thay thế 41 quả sứ PI-45kV nhánh Hiệp An D, Hiệp An E lộ 375E8.10+ Thay 12 chuỗi sứ néo nhánh Hiệp An B lộ 375E8.10.+ Kiểm tra bảo dưỡng ĐZ375E8.10 từ cột 62 đến cột 79 đường trục</t>
  </si>
  <si>
    <t>· Công ty cổ phần thiết bị điện Đại An thực hiện: Lắp chụp cột, xà, sứ, phụ kiện, kéo rải căng dây lấy độ võng để đấu nối TBA An Xá 630kVA-35(22)/0,4kV XD mới tại cột CD118 Quốc Tuấn371E8.24. Sử dụng dây dẫn AC50, dài 15m· ĐL Nam Sách kết hợp thực hiện: Kiểm tra, thay sứ kém chất lượng trên ĐZ371E8.24 từ cột 01 đến cột 06 nhánh Đức Trung</t>
  </si>
  <si>
    <t>Tại cột 01 nhánh rẽ số 2ĐZ473E8.16(cột 01 nhánh ĐZ cấp điện cho TBA Thức ăn Gia súc và An Phát 1473E8.16)</t>
  </si>
  <si>
    <t>Đội thi công Hotline Hải Dương công tác trên lưới 22kV đang mang điện tại vị trí cột 01 nhánh rẽ số 2ĐZ473E8.16 với các nội dung sau:+ Phiên 1: Thay chốt chẻ pha cạnh gần bằng phương pháp hotline.+ Phiên 2: Thay chốt chẻ pha giữa bằng phương pháp hotline.+ Phiên 3: Thay chốt chẻ pha cạnh xa bằng phương pháp hotline.</t>
  </si>
  <si>
    <t>TBA Tam Kỳ D - 400kVA ĐZ377E8.22</t>
  </si>
  <si>
    <t>Cắt điện TBA Tam Kỳ D - 400kVAĐZ377E8.22(Thao tác CDLĐ, ATM tổng TBA)</t>
  </si>
  <si>
    <t>10:50</t>
  </si>
  <si>
    <t>08/08/2023</t>
  </si>
  <si>
    <t>09/08/2023</t>
  </si>
  <si>
    <t>10/08/2023</t>
  </si>
  <si>
    <t>08:30</t>
  </si>
  <si>
    <t>11/08/2023</t>
  </si>
  <si>
    <t>08:40</t>
  </si>
  <si>
    <t>12/08/2023</t>
  </si>
  <si>
    <t>16:30</t>
  </si>
  <si>
    <t>13/08/2023</t>
  </si>
  <si>
    <t>10:30</t>
  </si>
  <si>
    <t>10:10</t>
  </si>
  <si>
    <t>14/08/2023</t>
  </si>
  <si>
    <t>ĐZ371E8.6 từ sau CD01 nhánh Kênh Than ¸  CD01 nhánh Thượng Quận</t>
  </si>
  <si>
    <t>ĐZ473E8.14 ÷ CD476-7/04 (LL476-473E8.14), CD473-7/17 (LL473-476E8.14), CD474-7(A+B)/80, CD474-7(A+B)/54 nhánh Chi Bắc, CD474-7(A+B)/06 nhánh Cống Tiêu Lâm</t>
  </si>
  <si>
    <t>ĐZ375E8.10 từ sau CD375-7/59 Cộng Hòa ¸  CDPT80 Long Xuyên, CD01 nhánh Hiến Thành</t>
  </si>
  <si>
    <t>ĐZ371E8.24 ÷ CD371-7B/01 (LL371-373E8.24), CD375-7/63A, CD375-7/12A nhánh Hợp Tiến, CD93 Tăng Âm, CD31 Thanh Quang</t>
  </si>
  <si>
    <t>• ĐZ174E8.9 Hải Dương - 172E8.13 Ngọc Sơn
• ĐZ173E8.1 Đồng Niên - 171E8.13 Ngọc Sơn</t>
  </si>
  <si>
    <t>Đội QLVH LĐCT Hải Dương</t>
  </si>
  <si>
    <t>Xí nghiệp Xây lắp điện Thanh Bình</t>
  </si>
  <si>
    <t>• Cắt điện ĐZ174E8.9 Hải Dương - 172E8.13 Ngọc Sơn
(Phiếu thao tác do Điều độ A1 lập và duyệt)
• Cắt điện ĐZ173E8.1 Đồng Niên - 171E8.13 Ngọc Sơn
(Phiếu thao tác do Điều độ B8 lập và duyệt)
- Tại trạm E8.1 Đồng Niên:
Cắt MC173E8.1
Cắt các DCL: 173-1, 173-2, 
173-7E8.1
Đóng tiếp địa: 173-76E8.1
- Tại trạm E8.13 Ngọc Sơn:
Cắt các MC: 171, 172E8.13
Cắt các DCL: 171-1, 171-7, 
172-2, 172-7E8.16
Đóng các tiếp địa: 171-76, 
172-76E8.13</t>
  </si>
  <si>
    <t>Xí nghiệp Xây lắp điện Thanh Bình thi công nâng cao dây dẫn của ĐZ174E8.9 - 172E8.13 để đảm bảo an toàn thi công tuyến đường Vành đai I tại nút giao với QL37 với các nội dung sau:
+  Tháo, chuyển dây dẫn tại vị trí cột 63 và 64 của ĐZ174E8.9 Hải Dương - 172E8.13 Ngọc Sơn từ tầng xà trên bên trái sang tầng xà trên bên phải để dùng tầng xà hiện trạng bên trái đưa dây dẫn của ĐZ173E8.1 - 171E8.13 lên;Ép lại đầu cốt lèo mới tại các vị trí cột 63 và 64 của ĐZ174E8.9 - 172E8.13
+ Tháo lắp chuyển dây dẫn tại vị trí cột 28 và 29 của ĐZ173E8.1 Đồng Niên - 171E8.13 Ngọc Sơn từ tầng xà phía dưới lên tầng xà phía trên, ép lại đầu cốt lèo mới tại vị trí cột 28 và 29; Căng lại dây dẫn khoảng néo từ cột 24 đến 28 dài 855,7m; 28 đến 29 dài 262,7m; khoảng néo 29 đến 34 dài 1190,9m
(Ghi chú: Khoảng cột 63 - ĐZ 64 của ĐZ174E8.9 - 172E8.13 cùng là khoảng cột 28-29 của ĐZ173E8.1 - 171E8.13)</t>
  </si>
  <si>
    <t>• MBAT1, T2E8.13
• Thanh cái C11, C12E8.13 Ngọc Sơn</t>
  </si>
  <si>
    <t>Mất điện do không có nguồn cấp trong thời gian cắt điện các ĐZ174E8.9 Hải Dương - 172E8.13 Ngọc Sơn và ĐZ173E8.1 Đồng Niên - 171E8.13 Ngọc Sơn</t>
  </si>
  <si>
    <t>• Lúc 0340: 
Sau khi đã chuyển phương thức phụ tải trạm E8.13 xong, thực hiện: 
- Đóng tiếp địa 132-08E8.13
- Cắt các MC: T301, 331, 131, 132, 112, 171, 172E8.13
- Cắt các DCL: 131-3, 131-1, 
132-3, 132-2, 171-1, 171-7, 172-2, 
172-7, 112-1, 112-2E8.13
- Kéo MC331E8.13 ra vị trí thí nghiệm
- Kiểm tra MC312E8.13 cắt tốt, vị trí thí nghiệm; Đưa MC312E8.13 vào vị trí vận hành
- Đóng các MC: 312, T301E8.13
• Lúc 1600: 
Sau khi khôi phục 02 ĐZ110kV đến DCL171-7, 172-7E8.13, thực hiện:
- Cắt các MC: T301, 312E8.13
- Kéo MC312E8.13 ra vị trí thí nghiệm
- Đóng các DCL: 171-7, 171-1, 172-7, 172-2, 112-1, 112-2E8.13
- Đóng các MC: 171, 172, 112E8.13
- Đóng các DCL: 131-1, 131-3, 132-2, 132-3
- Đóng các MC: 131, MC132E8.13
- Đưa MC331E8.13 vào vị trí vận hành
- Đóng các MC: 331, T301E8.13</t>
  </si>
  <si>
    <t>Thực hiện công việc hotline lưới 22kV
Không cắt điện ĐZ476E8.5
Khóa chức năng TĐL tại Rec476/04 nhánh Đơn Vị 490 lộ ĐZ476E8.5</t>
  </si>
  <si>
    <t>Thực hiện công việc hotline lưới 22kV
Không cắt điện ĐZ470E8.19
Khóa chức năng TĐL tại ngăn lộ MC470E8.19</t>
  </si>
  <si>
    <t>Cắt điện ĐZ472E8.16 từ sau CDPT473-7B/RMU Trần Hưng Đạo 3 ÷ CD472-7(A+B)/07 Nguyễn Công Hoan, CD472-7(A+B)/06 Nguyễn Công Hoan
(Thao tác CDPT473-7B/RMU Trần Hưng Đạo 3 tại tủ RMU Trần Hưng Đạo 3-ĐZ472E8.16)
• Chuyển phương thức ĐZ472E8.16 từ sau CD472-7(A+B)/07 Nguyễn Công Hoan ÷ CDCL472-7/11 Nguyễn Công Hoan sang ĐZ462E8.1 cấp qua CDCL472-7/11 Nguyễn Công Hoan lúc 06h00 và đến 11h45 sau khi công tác xong chuyển lại theo phương thức cũ
(Thao tác CDPT472-7A/07 Nguyễn Công Hoan + CDCL472-7B/07 Nguyễn Công Hoan - 472E8.16; Cắt nháy CDPT462-7A/TBA Tiền Phong - 462E8.1 để thao tác CDCL472-7/11 Nguyễn Công Hoan không điện)</t>
  </si>
  <si>
    <t>Cắt điện ĐZ371E8.6 từ sau CD01 nhánh Kênh Than   CD01 nhánh Thượng Quận
(Thao tác Rec03 nhánh Kênh Than + CD01 nhánh Kênh Than - ĐZ371E8.6 có điện không tải)</t>
  </si>
  <si>
    <t>Thực hiện công việc hotline lưới 22kV
Không cắt điện ĐZ475E8.11
Khóa chức năng TĐL tại ngăn lộ MC475E8.11</t>
  </si>
  <si>
    <t>Cắt điện ĐZ473E8.14 ÷ CD476-7/04 (LL476-473E8.14), CD473-7/17 (LL473-476E8.14), CD474-7(A+B)/80, CD474-7(A+B)/54 nhánh Chi Bắc, CD474-7(A+B)/06 nhánh Cống Tiêu Lâm
(Cắt MC473E8.14, kéo MC473E8.14 ra vị trí thí nghiệm; Đóng tiếp địa 473-76E8.14)</t>
  </si>
  <si>
    <t>Cắt điện ĐZ476E8.14 từ sau CDCL476-7/48 ÷ CDCL475-7/120 (LL475-476E8.14), CD66 Minh Tân
(Cắt nháy MC476E8.14 để thao tác CDCL476-7/48 không điện)</t>
  </si>
  <si>
    <t>Cắt điện ĐZ486E8.1 ÷ CD01 Chợ Thanh Bình, CD486-7(A+B)/13 
(Cắt MC486E8.1, kéo MC486E8.1 ra vị trí thí nghiệm; Đóng tiếp địa 486-76E8.1)
• Chuyển phương thức ĐZ486E8.1 từ sau CD01 Chợ Thanh Bình ÷ CDCL Bệnh Viện 1 sang ĐZ488E8.1 cấp lúc 05h30 và đến 09h15 sau khi khôi phục ĐZ486E8.1 thì chuyển lại theo phương thức cũ (Thao tác CDPT+CDCL01 Chợ Thanh Bình-486E8.1; Thao tác CDCL Bệnh Viện 1 có điện không tải)
• Chuyển phương thức ĐZ486E8.1 từ sau CD486-7(A+B)/13 ÷ CD23 sang ĐZ475E8.1 cấp qua CD23 lúc 05h45 và đến 09h30 sau khi khôi phục ĐZ486E8.1 thì chuyển lại theo phương thức cũ (Thao tác CDPT486-7A/13 + CDCL486-7B/13-486E8.1; Thao tác CDCL+CDPT23 LL475-486E8.1)</t>
  </si>
  <si>
    <t>ĐZ nhánh Cậm Cang-472E8.5</t>
  </si>
  <si>
    <t>Cắt điện ĐZ nhánh Cậm Cang - 472E8.5
(Thao tác CD472-7/02 nhánh Cậm Cang - ĐZ472E8.5 có điện không tải)</t>
  </si>
  <si>
    <r>
      <t>ĐZ nhánh Trung Quê</t>
    </r>
    <r>
      <rPr>
        <sz val="12"/>
        <color theme="1"/>
        <rFont val="Symbol"/>
        <family val="1"/>
        <charset val="2"/>
      </rPr>
      <t>Î</t>
    </r>
    <r>
      <rPr>
        <sz val="12"/>
        <color theme="1"/>
        <rFont val="Times New Roman"/>
        <family val="1"/>
      </rPr>
      <t>472E8.5</t>
    </r>
  </si>
  <si>
    <t>Cắt điện ĐZ nhánh Trung Quê - 472E8.5
(Thao tác CD472-7/01 nhánh Trung Quê-ĐZ472E8.5 có điện không tải)</t>
  </si>
  <si>
    <t>ĐL Chí Linh thi công phương án SCTX năm 2023 thay sứ cách điện, tiếp địa ĐZ22kV và TBA Trung Quê-472E8.5 với các nội dung:
+ Thay 44 quả sứ đứng PI-35kV+ty cũ bằng 44 quả sứ đứng PI-24kV + ty mới phù hợp với cấp điện áp vận hành từ cột 02 đến TBA Trung Quê.
+ Lắp bổ xung dây tiếp địa từ ngọn cột xuống cờ tiếp địa gốc cột từ cột 02 đến 12 nhánh Trung Quê
+ Lắp 01 bộ xà đỡ CSV + 03 pha chống sét van 24kV tại cột 06 nhánh Trung Quê.
+ Thay 03 thanh cái đồng trần Ф8 từ FCO xuống MBA, từ FCO xuống CSV bằng 03 sợi cáp bọc trung thế 1x70mm2</t>
  </si>
  <si>
    <t>Cắt điện ĐZ375E8.10 từ sau CD375-7/59 Cộng Hòa -  CDPT80 Long Xuyên, CD01 nhánh Hiến Thành
(Cắt nháy Rec375/59 Cộng Hòa - ĐZ375E8.10 để thao tác CD375-7/59 Cộng Hòa không điện)</t>
  </si>
  <si>
    <t>Cắt điện ĐZ371E8.24 ÷ CD371-7B/01 (LL371-373E8.24), CD375-7/63A, CD375-7/12A nhánh Hợp Tiến, CD93 Tăng Âm, CD31 Thanh Quang
(Cắt MC371E8.24, kéo MC371E8.24 ra vị trí thí nghiệm; Đóng tiếp địa 371-76E8.24)</t>
  </si>
  <si>
    <t>Thực hiện công việc hotline lưới 22kV
Không cắt điện ĐZ473E8.16
Khóa chức năng TĐL tại ngăn lộ MC473E8.16</t>
  </si>
  <si>
    <t>KẾ HOẠCH BẢO DƯỠNG, SỬA CHỮA TUẦN 32 NĂM 2023 TỪ NGÀY 7/8/2023 ĐẾN NGÀY 13/8/2023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</si>
</sst>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00_);_(* \(#,##0.0000\);_(* &quot;-&quot;????_);_(@_)"/>
    <numFmt numFmtId="165" formatCode="dd/mm/yyyy\ hh:mm"/>
    <numFmt numFmtId="166" formatCode="[$-1010000]d/m/yyyy;@"/>
    <numFmt numFmtId="167" formatCode="_(* #,##0_);_(* \(#,##0\);_(* &quot;-&quot;??_);_(@_)"/>
    <numFmt numFmtId="168" formatCode="_(* #,##0.0000_);_(* \(#,##0.0000\);_(* &quot;-&quot;??_);_(@_)"/>
    <numFmt numFmtId="169" formatCode="_(* #,##0.000_);_(* \(#,##0.000\);_(* &quot;-&quot;??_);_(@_)"/>
    <numFmt numFmtId="170" formatCode="h:mm;@"/>
  </numFmts>
  <fonts count="20" x14ac:knownFonts="1">
    <font>
      <sz val="11"/>
      <color theme="1"/>
      <name val="Calibri"/>
      <family val="2"/>
      <scheme val="minor"/>
    </font>
    <font>
      <sz val="10"/>
      <name val="Arial"/>
      <family val="2"/>
    </font>
    <font>
      <b/>
      <sz val="9"/>
      <color indexed="81"/>
      <name val="Tahoma"/>
      <family val="2"/>
    </font>
    <font>
      <sz val="9"/>
      <color indexed="81"/>
      <name val="Tahoma"/>
      <family val="2"/>
    </font>
    <font>
      <sz val="10"/>
      <name val="Times New Roman"/>
      <family val="1"/>
    </font>
    <font>
      <b/>
      <sz val="10"/>
      <name val="Times New Roman"/>
      <family val="1"/>
    </font>
    <font>
      <sz val="8"/>
      <name val="Calibri"/>
      <family val="2"/>
    </font>
    <font>
      <sz val="12"/>
      <name val=".VnTime"/>
      <family val="2"/>
    </font>
    <font>
      <b/>
      <sz val="14"/>
      <name val="Times New Roman"/>
      <family val="1"/>
    </font>
    <font>
      <sz val="8"/>
      <name val="Calibri"/>
      <family val="2"/>
    </font>
    <font>
      <sz val="12"/>
      <name val="Times New Roman"/>
      <family val="1"/>
    </font>
    <font>
      <sz val="11"/>
      <color theme="1"/>
      <name val="Calibri"/>
      <family val="2"/>
      <scheme val="minor"/>
    </font>
    <font>
      <sz val="12"/>
      <color theme="1"/>
      <name val="Times New Roman"/>
      <family val="2"/>
    </font>
    <font>
      <sz val="12"/>
      <color theme="1"/>
      <name val="Times New Roman"/>
      <family val="1"/>
    </font>
    <font>
      <b/>
      <sz val="12"/>
      <name val="Times New Roman"/>
      <family val="1"/>
    </font>
    <font>
      <sz val="12"/>
      <color rgb="FF212529"/>
      <name val="Times New Roman"/>
      <family val="1"/>
    </font>
    <font>
      <b/>
      <sz val="15"/>
      <name val="Times New Roman"/>
      <family val="1"/>
    </font>
    <font>
      <b/>
      <sz val="15"/>
      <color theme="1"/>
      <name val="Times New Roman"/>
      <family val="1"/>
    </font>
    <font>
      <b/>
      <sz val="16"/>
      <name val="Times New Roman"/>
      <family val="1"/>
    </font>
    <font>
      <sz val="12"/>
      <color theme="1"/>
      <name val="Symbol"/>
      <family val="1"/>
      <charset val="2"/>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249977111117893"/>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7" fillId="0" borderId="0"/>
    <xf numFmtId="0" fontId="7" fillId="0" borderId="0"/>
    <xf numFmtId="0" fontId="7" fillId="0" borderId="0"/>
    <xf numFmtId="0" fontId="1" fillId="0" borderId="0"/>
    <xf numFmtId="0" fontId="7" fillId="0" borderId="0"/>
  </cellStyleXfs>
  <cellXfs count="81">
    <xf numFmtId="0" fontId="0" fillId="0" borderId="0" xfId="0"/>
    <xf numFmtId="165" fontId="4" fillId="0" borderId="0" xfId="0" applyNumberFormat="1" applyFont="1" applyAlignment="1">
      <alignment horizontal="center"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left" wrapText="1"/>
    </xf>
    <xf numFmtId="3" fontId="4" fillId="0" borderId="0" xfId="2" applyNumberFormat="1" applyFont="1" applyFill="1" applyBorder="1" applyAlignment="1">
      <alignment horizontal="right" wrapText="1"/>
    </xf>
    <xf numFmtId="164" fontId="4" fillId="0" borderId="0" xfId="0" applyNumberFormat="1" applyFont="1" applyAlignment="1">
      <alignment wrapText="1"/>
    </xf>
    <xf numFmtId="0" fontId="4" fillId="0" borderId="0" xfId="0" applyFont="1" applyAlignment="1">
      <alignment wrapText="1"/>
    </xf>
    <xf numFmtId="0" fontId="5" fillId="0" borderId="0" xfId="0" applyFont="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vertical="center" wrapText="1"/>
    </xf>
    <xf numFmtId="166" fontId="4"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4" borderId="2" xfId="0" applyFont="1" applyFill="1" applyBorder="1" applyAlignment="1">
      <alignment horizontal="center" vertical="center" wrapText="1"/>
    </xf>
    <xf numFmtId="164" fontId="5" fillId="4" borderId="2" xfId="0" applyNumberFormat="1" applyFont="1" applyFill="1" applyBorder="1" applyAlignment="1">
      <alignment horizontal="center" vertical="center"/>
    </xf>
    <xf numFmtId="168" fontId="5" fillId="5" borderId="1" xfId="2" applyNumberFormat="1" applyFont="1" applyFill="1" applyBorder="1" applyAlignment="1">
      <alignment horizontal="center" vertical="center" wrapText="1"/>
    </xf>
    <xf numFmtId="0" fontId="5" fillId="6" borderId="0" xfId="0" applyFont="1" applyFill="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wrapText="1"/>
    </xf>
    <xf numFmtId="0" fontId="10" fillId="0" borderId="2" xfId="0" applyFont="1" applyBorder="1" applyAlignment="1">
      <alignment horizontal="center" vertical="center" wrapText="1"/>
    </xf>
    <xf numFmtId="20" fontId="13" fillId="0" borderId="2" xfId="0" applyNumberFormat="1" applyFont="1" applyBorder="1" applyAlignment="1">
      <alignment horizontal="center" vertical="center" wrapText="1"/>
    </xf>
    <xf numFmtId="0" fontId="13" fillId="0" borderId="2" xfId="0" quotePrefix="1" applyFont="1" applyBorder="1" applyAlignment="1">
      <alignment horizontal="center" vertical="center" wrapText="1"/>
    </xf>
    <xf numFmtId="0" fontId="4" fillId="0" borderId="2" xfId="0" applyFont="1" applyBorder="1" applyAlignment="1">
      <alignment wrapText="1"/>
    </xf>
    <xf numFmtId="170" fontId="5" fillId="0" borderId="0" xfId="0" applyNumberFormat="1" applyFont="1" applyAlignment="1">
      <alignment horizontal="center" vertical="center"/>
    </xf>
    <xf numFmtId="170" fontId="4" fillId="0" borderId="0" xfId="0" applyNumberFormat="1" applyFont="1" applyAlignment="1">
      <alignment horizontal="left" vertical="center" wrapText="1"/>
    </xf>
    <xf numFmtId="1" fontId="10" fillId="0" borderId="2" xfId="0" applyNumberFormat="1" applyFont="1" applyBorder="1" applyAlignment="1">
      <alignment horizontal="center" vertical="center" wrapText="1"/>
    </xf>
    <xf numFmtId="0" fontId="14" fillId="4" borderId="2" xfId="0" applyFont="1" applyFill="1" applyBorder="1" applyAlignment="1">
      <alignment horizontal="center" vertical="center" wrapText="1"/>
    </xf>
    <xf numFmtId="3" fontId="15" fillId="0" borderId="0" xfId="0" applyNumberFormat="1" applyFont="1"/>
    <xf numFmtId="164" fontId="14" fillId="4" borderId="2" xfId="0" applyNumberFormat="1" applyFont="1" applyFill="1" applyBorder="1" applyAlignment="1">
      <alignment horizontal="center" vertical="center"/>
    </xf>
    <xf numFmtId="0" fontId="5" fillId="5" borderId="2" xfId="0" applyFont="1" applyFill="1" applyBorder="1" applyAlignment="1">
      <alignment horizontal="center" vertical="center" wrapText="1"/>
    </xf>
    <xf numFmtId="0" fontId="5" fillId="2" borderId="6" xfId="0" applyFont="1" applyFill="1" applyBorder="1" applyAlignment="1">
      <alignment horizontal="center" wrapText="1"/>
    </xf>
    <xf numFmtId="167" fontId="5" fillId="2" borderId="6" xfId="0" applyNumberFormat="1" applyFont="1" applyFill="1" applyBorder="1" applyAlignment="1">
      <alignment horizontal="center" vertical="center" wrapText="1"/>
    </xf>
    <xf numFmtId="169" fontId="5" fillId="8" borderId="6" xfId="0" applyNumberFormat="1" applyFont="1" applyFill="1" applyBorder="1" applyAlignment="1">
      <alignment horizontal="left" vertical="center" wrapText="1"/>
    </xf>
    <xf numFmtId="167" fontId="5" fillId="2" borderId="2" xfId="0" applyNumberFormat="1" applyFont="1" applyFill="1" applyBorder="1" applyAlignment="1">
      <alignment horizontal="center" vertical="center" wrapText="1"/>
    </xf>
    <xf numFmtId="169" fontId="5" fillId="2" borderId="2" xfId="0" applyNumberFormat="1" applyFont="1" applyFill="1" applyBorder="1" applyAlignment="1">
      <alignment horizontal="left" vertical="center" wrapText="1"/>
    </xf>
    <xf numFmtId="0" fontId="4" fillId="2" borderId="2" xfId="0" applyFont="1" applyFill="1" applyBorder="1" applyAlignment="1">
      <alignment vertical="center" wrapText="1"/>
    </xf>
    <xf numFmtId="0" fontId="10" fillId="0" borderId="0" xfId="0" applyFont="1" applyAlignment="1">
      <alignment wrapText="1"/>
    </xf>
    <xf numFmtId="0" fontId="13" fillId="0" borderId="2" xfId="0" applyFont="1" applyBorder="1" applyAlignment="1">
      <alignment horizontal="center" vertical="center" wrapText="1"/>
    </xf>
    <xf numFmtId="3" fontId="10" fillId="0" borderId="2" xfId="2" applyNumberFormat="1" applyFont="1" applyFill="1" applyBorder="1" applyAlignment="1">
      <alignment horizontal="center" vertical="center" wrapText="1"/>
    </xf>
    <xf numFmtId="0" fontId="14" fillId="0" borderId="0" xfId="0" applyFont="1" applyAlignment="1">
      <alignment vertical="center" wrapText="1"/>
    </xf>
    <xf numFmtId="165" fontId="10" fillId="0" borderId="0" xfId="0" applyNumberFormat="1" applyFont="1" applyAlignment="1">
      <alignment horizontal="center" wrapText="1"/>
    </xf>
    <xf numFmtId="0" fontId="14" fillId="0" borderId="0" xfId="0" applyFont="1" applyAlignment="1">
      <alignment horizontal="center" vertical="center" wrapText="1"/>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4" fillId="6" borderId="0" xfId="0" applyFont="1" applyFill="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66" fontId="14" fillId="3" borderId="0" xfId="0" applyNumberFormat="1" applyFont="1" applyFill="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wrapText="1"/>
    </xf>
    <xf numFmtId="166" fontId="14" fillId="3" borderId="5"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166"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70" fontId="5" fillId="5" borderId="2" xfId="0" applyNumberFormat="1" applyFont="1" applyFill="1" applyBorder="1" applyAlignment="1">
      <alignment horizontal="center" vertical="center" wrapText="1"/>
    </xf>
    <xf numFmtId="3" fontId="15" fillId="0" borderId="0" xfId="0" applyNumberFormat="1" applyFont="1" applyAlignment="1">
      <alignment vertical="center"/>
    </xf>
    <xf numFmtId="170" fontId="10" fillId="0" borderId="2" xfId="0" applyNumberFormat="1" applyFont="1" applyBorder="1" applyAlignment="1">
      <alignment horizontal="center" vertical="center" wrapText="1"/>
    </xf>
    <xf numFmtId="167" fontId="10" fillId="0" borderId="2" xfId="2" applyNumberFormat="1" applyFont="1" applyFill="1" applyBorder="1" applyAlignment="1">
      <alignment horizontal="center" vertical="center" wrapText="1"/>
    </xf>
    <xf numFmtId="168" fontId="10" fillId="0" borderId="2" xfId="2" applyNumberFormat="1" applyFont="1" applyFill="1" applyBorder="1" applyAlignment="1">
      <alignment horizontal="center" vertical="center" wrapText="1"/>
    </xf>
    <xf numFmtId="169" fontId="10" fillId="0" borderId="2" xfId="2" applyNumberFormat="1" applyFont="1" applyFill="1" applyBorder="1" applyAlignment="1">
      <alignment horizontal="center" vertical="center" wrapText="1"/>
    </xf>
    <xf numFmtId="167" fontId="10" fillId="0" borderId="2" xfId="0" applyNumberFormat="1" applyFont="1" applyBorder="1" applyAlignment="1">
      <alignment horizontal="center" vertical="center" wrapText="1"/>
    </xf>
    <xf numFmtId="169" fontId="10"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3" fillId="0" borderId="0" xfId="0" applyFont="1" applyAlignment="1">
      <alignment horizontal="center" vertical="center"/>
    </xf>
    <xf numFmtId="0" fontId="14" fillId="3" borderId="0" xfId="0" applyFont="1" applyFill="1" applyAlignment="1">
      <alignment horizontal="left" wrapText="1"/>
    </xf>
    <xf numFmtId="0" fontId="8" fillId="0" borderId="0" xfId="0" applyFont="1" applyAlignment="1">
      <alignment horizontal="center" vertical="center" wrapText="1"/>
    </xf>
    <xf numFmtId="0" fontId="18" fillId="0" borderId="0" xfId="0" applyFont="1" applyAlignment="1">
      <alignment horizontal="center" vertical="center" wrapText="1"/>
    </xf>
    <xf numFmtId="0" fontId="17" fillId="2" borderId="9"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cellXfs>
  <cellStyles count="11">
    <cellStyle name="Bình thường 2" xfId="1" xr:uid="{00000000-0005-0000-0000-000000000000}"/>
    <cellStyle name="Comma" xfId="2" builtinId="3"/>
    <cellStyle name="Comma 10" xfId="3" xr:uid="{00000000-0005-0000-0000-000002000000}"/>
    <cellStyle name="Comma 2" xfId="4" xr:uid="{00000000-0005-0000-0000-000003000000}"/>
    <cellStyle name="Normal" xfId="0" builtinId="0"/>
    <cellStyle name="Normal 4" xfId="5" xr:uid="{00000000-0005-0000-0000-000005000000}"/>
    <cellStyle name="Normal 56" xfId="6" xr:uid="{00000000-0005-0000-0000-000006000000}"/>
    <cellStyle name="Normal 58" xfId="7" xr:uid="{00000000-0005-0000-0000-000007000000}"/>
    <cellStyle name="Normal 60" xfId="8" xr:uid="{00000000-0005-0000-0000-000008000000}"/>
    <cellStyle name="Normal 61" xfId="9" xr:uid="{00000000-0005-0000-0000-000009000000}"/>
    <cellStyle name="Normal 6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Q6"/>
  <sheetViews>
    <sheetView zoomScale="70" zoomScaleNormal="70" workbookViewId="0">
      <pane ySplit="4" topLeftCell="A5" activePane="bottomLeft" state="frozen"/>
      <selection pane="bottomLeft" activeCell="Q2" sqref="Q2:S2"/>
    </sheetView>
  </sheetViews>
  <sheetFormatPr defaultColWidth="9.140625" defaultRowHeight="20.100000000000001" customHeight="1" x14ac:dyDescent="0.2"/>
  <cols>
    <col min="1" max="1" width="6.7109375" style="7" customWidth="1"/>
    <col min="2" max="2" width="22.85546875" style="7" customWidth="1"/>
    <col min="3" max="3" width="17" style="1" customWidth="1"/>
    <col min="4" max="4" width="16.85546875" style="1" customWidth="1"/>
    <col min="5" max="5" width="18.5703125" style="2" customWidth="1"/>
    <col min="6" max="6" width="36.140625" style="3" customWidth="1"/>
    <col min="7" max="7" width="48" style="11" customWidth="1"/>
    <col min="8" max="8" width="21.28515625" style="4" customWidth="1"/>
    <col min="9" max="9" width="22.42578125" style="4" customWidth="1"/>
    <col min="10" max="10" width="26.28515625" style="2" customWidth="1"/>
    <col min="11" max="11" width="15.42578125" style="4" customWidth="1"/>
    <col min="12" max="12" width="16.28515625" style="4" customWidth="1"/>
    <col min="13" max="13" width="23.85546875" style="4" customWidth="1"/>
    <col min="14" max="14" width="13.85546875" style="5" customWidth="1"/>
    <col min="15" max="15" width="12" style="4" bestFit="1" customWidth="1"/>
    <col min="16" max="16" width="13.5703125" style="6" customWidth="1"/>
    <col min="17" max="17" width="15.5703125" style="6" bestFit="1" customWidth="1"/>
    <col min="18" max="18" width="12.42578125" style="6" customWidth="1"/>
    <col min="19" max="19" width="9.28515625" style="7" customWidth="1"/>
    <col min="20" max="20" width="9.42578125" style="7" customWidth="1"/>
    <col min="21" max="16384" width="9.140625" style="7"/>
  </cols>
  <sheetData>
    <row r="1" spans="1:43" ht="50.1" customHeight="1" x14ac:dyDescent="0.25">
      <c r="A1" s="71" t="s">
        <v>179</v>
      </c>
      <c r="B1" s="71"/>
      <c r="C1" s="71"/>
      <c r="D1" s="71"/>
      <c r="E1" s="71"/>
      <c r="F1" s="71"/>
      <c r="G1" s="71"/>
      <c r="H1" s="71"/>
      <c r="I1" s="71"/>
      <c r="J1" s="71"/>
      <c r="K1" s="71"/>
      <c r="L1" s="45"/>
      <c r="M1" s="45"/>
      <c r="N1" s="45"/>
      <c r="O1" s="45"/>
      <c r="P1" s="32" t="s">
        <v>15</v>
      </c>
      <c r="Q1" s="32" t="s">
        <v>18</v>
      </c>
      <c r="R1" s="32" t="s">
        <v>16</v>
      </c>
      <c r="S1" s="32" t="s">
        <v>17</v>
      </c>
      <c r="T1" s="42"/>
    </row>
    <row r="2" spans="1:43" ht="50.1" customHeight="1" x14ac:dyDescent="0.25">
      <c r="A2" s="42"/>
      <c r="B2" s="42"/>
      <c r="C2" s="46"/>
      <c r="D2" s="46"/>
      <c r="E2" s="47"/>
      <c r="F2" s="48"/>
      <c r="G2" s="49"/>
      <c r="H2" s="48"/>
      <c r="I2" s="50"/>
      <c r="J2" s="50"/>
      <c r="K2" s="48"/>
      <c r="L2" s="48"/>
      <c r="M2" s="48"/>
      <c r="N2" s="48"/>
      <c r="O2" s="48"/>
      <c r="P2" s="33">
        <v>740977</v>
      </c>
      <c r="Q2" s="34">
        <f>SUM(Q5:Q6)</f>
        <v>0</v>
      </c>
      <c r="R2" s="34">
        <f t="shared" ref="R2:S2" si="0">SUM(R5:R6)</f>
        <v>0</v>
      </c>
      <c r="S2" s="34">
        <f t="shared" si="0"/>
        <v>0</v>
      </c>
      <c r="T2" s="42"/>
    </row>
    <row r="3" spans="1:43" ht="50.1" customHeight="1" x14ac:dyDescent="0.25">
      <c r="A3" s="70" t="s">
        <v>12</v>
      </c>
      <c r="B3" s="70"/>
      <c r="C3" s="70"/>
      <c r="D3" s="70"/>
      <c r="E3" s="51"/>
      <c r="F3" s="52"/>
      <c r="G3" s="53"/>
      <c r="H3" s="52"/>
      <c r="I3" s="51"/>
      <c r="J3" s="51"/>
      <c r="K3" s="52"/>
      <c r="L3" s="52"/>
      <c r="M3" s="52"/>
      <c r="N3" s="52"/>
      <c r="O3" s="52"/>
      <c r="P3" s="52"/>
      <c r="Q3" s="52"/>
      <c r="R3" s="52"/>
      <c r="S3" s="52"/>
      <c r="T3" s="54"/>
    </row>
    <row r="4" spans="1:43" s="28" customFormat="1" ht="110.25" x14ac:dyDescent="0.2">
      <c r="A4" s="55" t="s">
        <v>0</v>
      </c>
      <c r="B4" s="55" t="s">
        <v>4</v>
      </c>
      <c r="C4" s="55" t="s">
        <v>30</v>
      </c>
      <c r="D4" s="55" t="s">
        <v>24</v>
      </c>
      <c r="E4" s="55" t="s">
        <v>11</v>
      </c>
      <c r="F4" s="55" t="s">
        <v>20</v>
      </c>
      <c r="G4" s="56" t="s">
        <v>7</v>
      </c>
      <c r="H4" s="55" t="s">
        <v>5</v>
      </c>
      <c r="I4" s="55" t="s">
        <v>3</v>
      </c>
      <c r="J4" s="55" t="s">
        <v>19</v>
      </c>
      <c r="K4" s="55" t="s">
        <v>6</v>
      </c>
      <c r="L4" s="55" t="s">
        <v>1</v>
      </c>
      <c r="M4" s="55" t="s">
        <v>2</v>
      </c>
      <c r="N4" s="55" t="s">
        <v>9</v>
      </c>
      <c r="O4" s="55" t="s">
        <v>23</v>
      </c>
      <c r="P4" s="55" t="s">
        <v>8</v>
      </c>
      <c r="Q4" s="55" t="s">
        <v>18</v>
      </c>
      <c r="R4" s="55" t="s">
        <v>16</v>
      </c>
      <c r="S4" s="57" t="s">
        <v>17</v>
      </c>
      <c r="T4" s="55" t="s">
        <v>10</v>
      </c>
      <c r="U4" s="7"/>
      <c r="V4" s="7"/>
      <c r="W4" s="7"/>
      <c r="X4" s="7"/>
      <c r="Y4" s="7"/>
      <c r="Z4" s="7"/>
      <c r="AA4" s="7"/>
      <c r="AB4" s="7"/>
      <c r="AC4" s="7"/>
      <c r="AD4" s="7"/>
      <c r="AE4" s="7"/>
      <c r="AF4" s="7"/>
      <c r="AG4" s="7"/>
      <c r="AH4" s="7"/>
      <c r="AI4" s="7"/>
      <c r="AJ4" s="7"/>
      <c r="AK4" s="7"/>
      <c r="AL4" s="7"/>
      <c r="AM4" s="7"/>
      <c r="AN4" s="7"/>
      <c r="AO4" s="7"/>
      <c r="AP4" s="7"/>
      <c r="AQ4" s="7"/>
    </row>
    <row r="5" spans="1:43" s="42" customFormat="1" ht="364.5" customHeight="1" x14ac:dyDescent="0.25">
      <c r="A5" s="25">
        <v>1</v>
      </c>
      <c r="B5" s="25" t="s">
        <v>155</v>
      </c>
      <c r="C5" s="26" t="s">
        <v>51</v>
      </c>
      <c r="D5" s="26">
        <v>0.66666666666666663</v>
      </c>
      <c r="E5" s="26" t="s">
        <v>147</v>
      </c>
      <c r="F5" s="25" t="s">
        <v>158</v>
      </c>
      <c r="G5" s="58" t="s">
        <v>159</v>
      </c>
      <c r="H5" s="25"/>
      <c r="I5" s="43" t="s">
        <v>156</v>
      </c>
      <c r="J5" s="43" t="s">
        <v>157</v>
      </c>
      <c r="K5" s="25"/>
      <c r="L5" s="25"/>
      <c r="M5" s="25"/>
      <c r="N5" s="44">
        <f>(D5-C5)*60*24</f>
        <v>599.99999999999989</v>
      </c>
      <c r="O5" s="25">
        <v>0</v>
      </c>
      <c r="P5" s="59">
        <f>N5*O5</f>
        <v>0</v>
      </c>
      <c r="Q5" s="59">
        <f>IF(N5&lt;6,O5/$P$2,0)</f>
        <v>0</v>
      </c>
      <c r="R5" s="59">
        <f>IF(N5&gt;5,P5/$P$2,0)</f>
        <v>0</v>
      </c>
      <c r="S5" s="59">
        <f>IF(N5&gt;5,O5/$P$2,0)</f>
        <v>0</v>
      </c>
      <c r="T5" s="25"/>
    </row>
    <row r="6" spans="1:43" ht="340.5" customHeight="1" x14ac:dyDescent="0.2">
      <c r="A6" s="25">
        <v>2</v>
      </c>
      <c r="B6" s="25" t="s">
        <v>160</v>
      </c>
      <c r="C6" s="26" t="s">
        <v>51</v>
      </c>
      <c r="D6" s="26">
        <v>0.66666666666666663</v>
      </c>
      <c r="E6" s="26" t="s">
        <v>147</v>
      </c>
      <c r="F6" s="25" t="s">
        <v>162</v>
      </c>
      <c r="G6" s="58" t="s">
        <v>161</v>
      </c>
      <c r="H6" s="25"/>
      <c r="I6" s="43" t="s">
        <v>156</v>
      </c>
      <c r="J6" s="43" t="s">
        <v>157</v>
      </c>
      <c r="K6" s="25"/>
      <c r="L6" s="25"/>
      <c r="M6" s="25"/>
      <c r="N6" s="44">
        <f>(D6-C6)*60*24</f>
        <v>599.99999999999989</v>
      </c>
      <c r="O6" s="25">
        <v>0</v>
      </c>
      <c r="P6" s="59">
        <f>N6*O6</f>
        <v>0</v>
      </c>
      <c r="Q6" s="59">
        <f>IF(N6&lt;6,O6/$P$2,0)</f>
        <v>0</v>
      </c>
      <c r="R6" s="59">
        <f>IF(N6&gt;5,P6/$P$2,0)</f>
        <v>0</v>
      </c>
      <c r="S6" s="59">
        <f>IF(N6&gt;5,O6/$P$2,0)</f>
        <v>0</v>
      </c>
      <c r="T6" s="25"/>
    </row>
  </sheetData>
  <autoFilter ref="A4:T4" xr:uid="{00000000-0009-0000-0000-000000000000}"/>
  <mergeCells count="2">
    <mergeCell ref="A3:D3"/>
    <mergeCell ref="A1:K1"/>
  </mergeCells>
  <phoneticPr fontId="6" type="noConversion"/>
  <pageMargins left="0.41" right="0.27" top="0.42" bottom="0.44" header="0.3" footer="0.3"/>
  <pageSetup paperSize="9" scale="3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R20"/>
  <sheetViews>
    <sheetView tabSelected="1" zoomScale="70" zoomScaleNormal="70" workbookViewId="0">
      <pane ySplit="5" topLeftCell="A6" activePane="bottomLeft" state="frozen"/>
      <selection pane="bottomLeft" activeCell="F7" sqref="F7"/>
    </sheetView>
  </sheetViews>
  <sheetFormatPr defaultColWidth="9.140625" defaultRowHeight="20.100000000000001" customHeight="1" x14ac:dyDescent="0.2"/>
  <cols>
    <col min="1" max="1" width="6.28515625" style="1" customWidth="1"/>
    <col min="2" max="2" width="41.85546875" style="1" customWidth="1"/>
    <col min="3" max="3" width="13.42578125" style="2" bestFit="1" customWidth="1"/>
    <col min="4" max="4" width="13.85546875" style="3" bestFit="1" customWidth="1"/>
    <col min="5" max="5" width="18.85546875" style="3" bestFit="1" customWidth="1"/>
    <col min="6" max="6" width="59.7109375" style="4" customWidth="1"/>
    <col min="7" max="7" width="19.7109375" style="4" customWidth="1"/>
    <col min="8" max="8" width="18.85546875" style="2" customWidth="1"/>
    <col min="9" max="9" width="59.140625" style="4" customWidth="1"/>
    <col min="10" max="10" width="16.28515625" style="4" customWidth="1"/>
    <col min="11" max="11" width="14.42578125" style="4" customWidth="1"/>
    <col min="12" max="12" width="16.140625" style="5" bestFit="1" customWidth="1"/>
    <col min="13" max="13" width="12.85546875" style="2" bestFit="1" customWidth="1"/>
    <col min="14" max="14" width="13.42578125" style="6" bestFit="1" customWidth="1"/>
    <col min="15" max="15" width="15.28515625" style="6" customWidth="1"/>
    <col min="16" max="16" width="10.5703125" style="6" customWidth="1"/>
    <col min="17" max="17" width="14.28515625" style="7" bestFit="1" customWidth="1"/>
    <col min="18" max="18" width="9.42578125" style="7" customWidth="1"/>
    <col min="19" max="16384" width="9.140625" style="7"/>
  </cols>
  <sheetData>
    <row r="1" spans="1:18" ht="30.75" customHeight="1" x14ac:dyDescent="0.2">
      <c r="A1" s="72" t="str">
        <f>'LCĐ 110kV'!A1</f>
        <v>KẾ HOẠCH BẢO DƯỠNG, SỬA CHỮA TUẦN 32 NĂM 2023 TỪ NGÀY 7/8/2023 ĐẾN NGÀY 13/8/2023</v>
      </c>
      <c r="B1" s="72"/>
      <c r="C1" s="72"/>
      <c r="D1" s="72"/>
      <c r="E1" s="72"/>
      <c r="F1" s="72"/>
      <c r="G1" s="72"/>
      <c r="H1" s="72"/>
      <c r="I1" s="72"/>
      <c r="J1" s="12"/>
      <c r="K1" s="12"/>
      <c r="L1" s="17"/>
      <c r="M1" s="24"/>
      <c r="N1" s="9" t="s">
        <v>15</v>
      </c>
      <c r="O1" s="20"/>
      <c r="P1" s="20"/>
      <c r="Q1" s="20"/>
    </row>
    <row r="2" spans="1:18" ht="33" customHeight="1" x14ac:dyDescent="0.2">
      <c r="C2" s="13"/>
      <c r="D2" s="8"/>
      <c r="E2" s="8"/>
      <c r="F2" s="8"/>
      <c r="G2" s="8"/>
      <c r="H2" s="8"/>
      <c r="I2" s="8"/>
      <c r="J2" s="8"/>
      <c r="K2" s="8"/>
      <c r="L2" s="8"/>
      <c r="M2" s="23"/>
      <c r="N2" s="61">
        <f>'LCĐ 110kV'!P2</f>
        <v>740977</v>
      </c>
      <c r="O2" s="21" t="s">
        <v>18</v>
      </c>
      <c r="P2" s="21" t="s">
        <v>16</v>
      </c>
      <c r="Q2" s="21" t="s">
        <v>17</v>
      </c>
    </row>
    <row r="3" spans="1:18" s="10" customFormat="1" ht="19.5" x14ac:dyDescent="0.25">
      <c r="A3" s="76" t="s">
        <v>13</v>
      </c>
      <c r="B3" s="77"/>
      <c r="C3" s="77"/>
      <c r="D3" s="77"/>
      <c r="E3" s="77"/>
      <c r="F3" s="77"/>
      <c r="G3" s="77"/>
      <c r="H3" s="77"/>
      <c r="I3" s="77"/>
      <c r="J3" s="77"/>
      <c r="K3" s="77"/>
      <c r="L3" s="77"/>
      <c r="M3" s="78"/>
      <c r="N3" s="37"/>
      <c r="O3" s="38">
        <f>SUM(O6:O20)</f>
        <v>0</v>
      </c>
      <c r="P3" s="38">
        <f>SUM(P6:P20)</f>
        <v>17.923025950872969</v>
      </c>
      <c r="Q3" s="38">
        <f t="shared" ref="P3:Q3" si="0">SUM(Q6:Q20)</f>
        <v>3.6576034073932125E-2</v>
      </c>
    </row>
    <row r="4" spans="1:18" s="10" customFormat="1" ht="19.5" x14ac:dyDescent="0.2">
      <c r="A4" s="73" t="s">
        <v>26</v>
      </c>
      <c r="B4" s="74"/>
      <c r="C4" s="74"/>
      <c r="D4" s="75"/>
      <c r="E4" s="19"/>
      <c r="F4" s="19"/>
      <c r="G4" s="19"/>
      <c r="H4" s="19"/>
      <c r="I4" s="19"/>
      <c r="J4" s="19"/>
      <c r="K4" s="19"/>
      <c r="L4" s="19"/>
      <c r="M4" s="36"/>
      <c r="N4" s="39"/>
      <c r="O4" s="40"/>
      <c r="P4" s="40"/>
      <c r="Q4" s="40"/>
      <c r="R4" s="41"/>
    </row>
    <row r="5" spans="1:18" s="12" customFormat="1" ht="89.25" x14ac:dyDescent="0.25">
      <c r="A5" s="18" t="s">
        <v>0</v>
      </c>
      <c r="B5" s="18" t="s">
        <v>21</v>
      </c>
      <c r="C5" s="18" t="s">
        <v>25</v>
      </c>
      <c r="D5" s="18" t="s">
        <v>24</v>
      </c>
      <c r="E5" s="18" t="s">
        <v>11</v>
      </c>
      <c r="F5" s="18" t="s">
        <v>20</v>
      </c>
      <c r="G5" s="18" t="s">
        <v>3</v>
      </c>
      <c r="H5" s="18" t="s">
        <v>19</v>
      </c>
      <c r="I5" s="18" t="s">
        <v>6</v>
      </c>
      <c r="J5" s="18" t="s">
        <v>1</v>
      </c>
      <c r="K5" s="18" t="s">
        <v>2</v>
      </c>
      <c r="L5" s="18" t="s">
        <v>9</v>
      </c>
      <c r="M5" s="18" t="s">
        <v>23</v>
      </c>
      <c r="N5" s="18" t="s">
        <v>8</v>
      </c>
      <c r="O5" s="18" t="s">
        <v>18</v>
      </c>
      <c r="P5" s="18" t="s">
        <v>16</v>
      </c>
      <c r="Q5" s="18" t="s">
        <v>17</v>
      </c>
      <c r="R5" s="18" t="s">
        <v>10</v>
      </c>
    </row>
    <row r="6" spans="1:18" ht="69.75" customHeight="1" x14ac:dyDescent="0.2">
      <c r="A6" s="25">
        <v>1</v>
      </c>
      <c r="B6" s="43" t="s">
        <v>89</v>
      </c>
      <c r="C6" s="26" t="s">
        <v>37</v>
      </c>
      <c r="D6" s="26" t="s">
        <v>138</v>
      </c>
      <c r="E6" s="26" t="s">
        <v>139</v>
      </c>
      <c r="F6" s="43" t="s">
        <v>163</v>
      </c>
      <c r="G6" s="43" t="s">
        <v>27</v>
      </c>
      <c r="H6" s="43" t="s">
        <v>31</v>
      </c>
      <c r="I6" s="27" t="s">
        <v>90</v>
      </c>
      <c r="J6" s="43"/>
      <c r="K6" s="43"/>
      <c r="L6" s="44">
        <v>200</v>
      </c>
      <c r="M6" s="31">
        <v>0</v>
      </c>
      <c r="N6" s="63">
        <v>0</v>
      </c>
      <c r="O6" s="66">
        <v>0</v>
      </c>
      <c r="P6" s="67">
        <v>0</v>
      </c>
      <c r="Q6" s="65">
        <v>0</v>
      </c>
      <c r="R6" s="68"/>
    </row>
    <row r="7" spans="1:18" ht="50.1" customHeight="1" x14ac:dyDescent="0.2">
      <c r="A7" s="25">
        <v>2</v>
      </c>
      <c r="B7" s="43" t="s">
        <v>97</v>
      </c>
      <c r="C7" s="26" t="s">
        <v>37</v>
      </c>
      <c r="D7" s="26" t="s">
        <v>52</v>
      </c>
      <c r="E7" s="26" t="s">
        <v>140</v>
      </c>
      <c r="F7" s="43" t="s">
        <v>164</v>
      </c>
      <c r="G7" s="43" t="s">
        <v>45</v>
      </c>
      <c r="H7" s="43" t="s">
        <v>31</v>
      </c>
      <c r="I7" s="27" t="s">
        <v>98</v>
      </c>
      <c r="J7" s="43"/>
      <c r="K7" s="43"/>
      <c r="L7" s="44">
        <v>129.99999999999994</v>
      </c>
      <c r="M7" s="31">
        <v>0</v>
      </c>
      <c r="N7" s="63">
        <v>0</v>
      </c>
      <c r="O7" s="66">
        <v>0</v>
      </c>
      <c r="P7" s="67">
        <v>0</v>
      </c>
      <c r="Q7" s="65">
        <v>0</v>
      </c>
      <c r="R7" s="68"/>
    </row>
    <row r="8" spans="1:18" ht="249.75" customHeight="1" x14ac:dyDescent="0.2">
      <c r="A8" s="25">
        <v>3</v>
      </c>
      <c r="B8" s="43" t="s">
        <v>63</v>
      </c>
      <c r="C8" s="26" t="s">
        <v>42</v>
      </c>
      <c r="D8" s="26" t="s">
        <v>36</v>
      </c>
      <c r="E8" s="26" t="s">
        <v>140</v>
      </c>
      <c r="F8" s="43" t="s">
        <v>165</v>
      </c>
      <c r="G8" s="43" t="s">
        <v>61</v>
      </c>
      <c r="H8" s="43" t="s">
        <v>61</v>
      </c>
      <c r="I8" s="27" t="s">
        <v>64</v>
      </c>
      <c r="J8" s="43"/>
      <c r="K8" s="43"/>
      <c r="L8" s="44">
        <v>120.00000000000006</v>
      </c>
      <c r="M8" s="31">
        <v>200</v>
      </c>
      <c r="N8" s="63">
        <v>24000.000000000011</v>
      </c>
      <c r="O8" s="66">
        <v>0</v>
      </c>
      <c r="P8" s="67">
        <v>3.2389669314972003E-2</v>
      </c>
      <c r="Q8" s="65">
        <v>2.699139109580999E-4</v>
      </c>
      <c r="R8" s="68"/>
    </row>
    <row r="9" spans="1:18" ht="78.75" x14ac:dyDescent="0.2">
      <c r="A9" s="25">
        <v>4</v>
      </c>
      <c r="B9" s="43" t="s">
        <v>151</v>
      </c>
      <c r="C9" s="26" t="s">
        <v>51</v>
      </c>
      <c r="D9" s="26" t="s">
        <v>41</v>
      </c>
      <c r="E9" s="26" t="s">
        <v>141</v>
      </c>
      <c r="F9" s="43" t="s">
        <v>166</v>
      </c>
      <c r="G9" s="43" t="s">
        <v>34</v>
      </c>
      <c r="H9" s="43" t="s">
        <v>34</v>
      </c>
      <c r="I9" s="27" t="s">
        <v>65</v>
      </c>
      <c r="J9" s="43"/>
      <c r="K9" s="43"/>
      <c r="L9" s="44">
        <v>600</v>
      </c>
      <c r="M9" s="31">
        <v>7572</v>
      </c>
      <c r="N9" s="63">
        <v>4543200</v>
      </c>
      <c r="O9" s="66">
        <v>0</v>
      </c>
      <c r="P9" s="67">
        <v>6.1313644013241975</v>
      </c>
      <c r="Q9" s="65">
        <v>1.0218940668873662E-2</v>
      </c>
      <c r="R9" s="28"/>
    </row>
    <row r="10" spans="1:18" ht="50.1" customHeight="1" x14ac:dyDescent="0.2">
      <c r="A10" s="25">
        <v>5</v>
      </c>
      <c r="B10" s="43" t="s">
        <v>111</v>
      </c>
      <c r="C10" s="26" t="s">
        <v>37</v>
      </c>
      <c r="D10" s="26" t="s">
        <v>36</v>
      </c>
      <c r="E10" s="26" t="s">
        <v>141</v>
      </c>
      <c r="F10" s="43" t="s">
        <v>167</v>
      </c>
      <c r="G10" s="43" t="s">
        <v>32</v>
      </c>
      <c r="H10" s="43" t="s">
        <v>31</v>
      </c>
      <c r="I10" s="27" t="s">
        <v>112</v>
      </c>
      <c r="J10" s="43"/>
      <c r="K10" s="43"/>
      <c r="L10" s="44">
        <v>150.00000000000003</v>
      </c>
      <c r="M10" s="31">
        <v>0</v>
      </c>
      <c r="N10" s="63">
        <v>0</v>
      </c>
      <c r="O10" s="66">
        <v>0</v>
      </c>
      <c r="P10" s="67">
        <v>0</v>
      </c>
      <c r="Q10" s="65">
        <v>0</v>
      </c>
      <c r="R10" s="28"/>
    </row>
    <row r="11" spans="1:18" ht="50.1" customHeight="1" x14ac:dyDescent="0.2">
      <c r="A11" s="25">
        <v>6</v>
      </c>
      <c r="B11" s="43" t="s">
        <v>113</v>
      </c>
      <c r="C11" s="26" t="s">
        <v>37</v>
      </c>
      <c r="D11" s="26" t="s">
        <v>142</v>
      </c>
      <c r="E11" s="26" t="s">
        <v>143</v>
      </c>
      <c r="F11" s="43" t="s">
        <v>167</v>
      </c>
      <c r="G11" s="43" t="s">
        <v>32</v>
      </c>
      <c r="H11" s="43" t="s">
        <v>31</v>
      </c>
      <c r="I11" s="27" t="s">
        <v>114</v>
      </c>
      <c r="J11" s="43"/>
      <c r="K11" s="43"/>
      <c r="L11" s="44">
        <v>60.000000000000028</v>
      </c>
      <c r="M11" s="31">
        <v>0</v>
      </c>
      <c r="N11" s="63">
        <v>0</v>
      </c>
      <c r="O11" s="66">
        <v>0</v>
      </c>
      <c r="P11" s="67">
        <v>0</v>
      </c>
      <c r="Q11" s="65">
        <v>0</v>
      </c>
      <c r="R11" s="28"/>
    </row>
    <row r="12" spans="1:18" ht="50.1" customHeight="1" x14ac:dyDescent="0.2">
      <c r="A12" s="25">
        <v>7</v>
      </c>
      <c r="B12" s="43" t="s">
        <v>115</v>
      </c>
      <c r="C12" s="26" t="s">
        <v>144</v>
      </c>
      <c r="D12" s="26" t="s">
        <v>52</v>
      </c>
      <c r="E12" s="26" t="s">
        <v>143</v>
      </c>
      <c r="F12" s="43" t="s">
        <v>167</v>
      </c>
      <c r="G12" s="43" t="s">
        <v>32</v>
      </c>
      <c r="H12" s="43" t="s">
        <v>31</v>
      </c>
      <c r="I12" s="27" t="s">
        <v>116</v>
      </c>
      <c r="J12" s="43"/>
      <c r="K12" s="43"/>
      <c r="L12" s="44">
        <v>59.999999999999943</v>
      </c>
      <c r="M12" s="31">
        <v>0</v>
      </c>
      <c r="N12" s="63">
        <v>0</v>
      </c>
      <c r="O12" s="66">
        <v>0</v>
      </c>
      <c r="P12" s="67">
        <v>0</v>
      </c>
      <c r="Q12" s="65">
        <v>0</v>
      </c>
      <c r="R12" s="28"/>
    </row>
    <row r="13" spans="1:18" ht="50.1" customHeight="1" x14ac:dyDescent="0.2">
      <c r="A13" s="25">
        <v>8</v>
      </c>
      <c r="B13" s="43" t="s">
        <v>152</v>
      </c>
      <c r="C13" s="26" t="s">
        <v>51</v>
      </c>
      <c r="D13" s="26" t="s">
        <v>39</v>
      </c>
      <c r="E13" s="26" t="s">
        <v>143</v>
      </c>
      <c r="F13" s="43" t="s">
        <v>168</v>
      </c>
      <c r="G13" s="43" t="s">
        <v>71</v>
      </c>
      <c r="H13" s="43" t="s">
        <v>71</v>
      </c>
      <c r="I13" s="27" t="s">
        <v>117</v>
      </c>
      <c r="J13" s="43"/>
      <c r="K13" s="43"/>
      <c r="L13" s="44">
        <v>419.99999999999994</v>
      </c>
      <c r="M13" s="31">
        <v>5443</v>
      </c>
      <c r="N13" s="63">
        <v>2286059.9999999995</v>
      </c>
      <c r="O13" s="66">
        <v>0</v>
      </c>
      <c r="P13" s="67">
        <v>3.0851969764243687</v>
      </c>
      <c r="Q13" s="65">
        <v>7.345707086724689E-3</v>
      </c>
      <c r="R13" s="28"/>
    </row>
    <row r="14" spans="1:18" ht="50.1" customHeight="1" x14ac:dyDescent="0.2">
      <c r="A14" s="25">
        <v>9</v>
      </c>
      <c r="B14" s="43" t="s">
        <v>78</v>
      </c>
      <c r="C14" s="26" t="s">
        <v>51</v>
      </c>
      <c r="D14" s="26" t="s">
        <v>40</v>
      </c>
      <c r="E14" s="26" t="s">
        <v>145</v>
      </c>
      <c r="F14" s="43" t="s">
        <v>169</v>
      </c>
      <c r="G14" s="43" t="s">
        <v>71</v>
      </c>
      <c r="H14" s="43" t="s">
        <v>71</v>
      </c>
      <c r="I14" s="27" t="s">
        <v>130</v>
      </c>
      <c r="J14" s="43"/>
      <c r="K14" s="43"/>
      <c r="L14" s="44">
        <v>450</v>
      </c>
      <c r="M14" s="31">
        <v>8175</v>
      </c>
      <c r="N14" s="63">
        <v>3678750</v>
      </c>
      <c r="O14" s="66">
        <v>0</v>
      </c>
      <c r="P14" s="67">
        <v>4.9647289996855504</v>
      </c>
      <c r="Q14" s="65">
        <v>1.1032731110412334E-2</v>
      </c>
      <c r="R14" s="28"/>
    </row>
    <row r="15" spans="1:18" ht="237.75" customHeight="1" x14ac:dyDescent="0.2">
      <c r="A15" s="25">
        <v>10</v>
      </c>
      <c r="B15" s="43" t="s">
        <v>79</v>
      </c>
      <c r="C15" s="26">
        <v>0.25</v>
      </c>
      <c r="D15" s="26">
        <v>0.375</v>
      </c>
      <c r="E15" s="26" t="s">
        <v>147</v>
      </c>
      <c r="F15" s="43" t="s">
        <v>170</v>
      </c>
      <c r="G15" s="43" t="s">
        <v>61</v>
      </c>
      <c r="H15" s="43" t="s">
        <v>61</v>
      </c>
      <c r="I15" s="27" t="s">
        <v>80</v>
      </c>
      <c r="J15" s="43"/>
      <c r="K15" s="43"/>
      <c r="L15" s="44">
        <v>180.00000000000006</v>
      </c>
      <c r="M15" s="31">
        <v>1608</v>
      </c>
      <c r="N15" s="63">
        <v>289440.00000000012</v>
      </c>
      <c r="O15" s="66">
        <v>0</v>
      </c>
      <c r="P15" s="67">
        <v>0.39061941193856237</v>
      </c>
      <c r="Q15" s="65">
        <v>2.1701078441031234E-3</v>
      </c>
      <c r="R15" s="28"/>
    </row>
    <row r="16" spans="1:18" ht="50.1" customHeight="1" x14ac:dyDescent="0.2">
      <c r="A16" s="25">
        <v>11</v>
      </c>
      <c r="B16" s="43" t="s">
        <v>171</v>
      </c>
      <c r="C16" s="26" t="s">
        <v>51</v>
      </c>
      <c r="D16" s="26" t="s">
        <v>146</v>
      </c>
      <c r="E16" s="26" t="s">
        <v>145</v>
      </c>
      <c r="F16" s="43" t="s">
        <v>172</v>
      </c>
      <c r="G16" s="43" t="s">
        <v>27</v>
      </c>
      <c r="H16" s="43" t="s">
        <v>27</v>
      </c>
      <c r="I16" s="27" t="s">
        <v>131</v>
      </c>
      <c r="J16" s="43"/>
      <c r="K16" s="43"/>
      <c r="L16" s="44">
        <v>630</v>
      </c>
      <c r="M16" s="31">
        <v>399</v>
      </c>
      <c r="N16" s="63">
        <v>251370</v>
      </c>
      <c r="O16" s="66">
        <v>0</v>
      </c>
      <c r="P16" s="67">
        <v>0.3392412989876879</v>
      </c>
      <c r="Q16" s="65">
        <v>5.3847825236140933E-4</v>
      </c>
      <c r="R16" s="28"/>
    </row>
    <row r="17" spans="1:18" ht="50.1" customHeight="1" x14ac:dyDescent="0.2">
      <c r="A17" s="25">
        <v>12</v>
      </c>
      <c r="B17" s="69" t="s">
        <v>173</v>
      </c>
      <c r="C17" s="26" t="s">
        <v>51</v>
      </c>
      <c r="D17" s="26" t="s">
        <v>146</v>
      </c>
      <c r="E17" s="26" t="s">
        <v>145</v>
      </c>
      <c r="F17" s="43" t="s">
        <v>174</v>
      </c>
      <c r="G17" s="43" t="s">
        <v>27</v>
      </c>
      <c r="H17" s="43" t="s">
        <v>27</v>
      </c>
      <c r="I17" s="27" t="s">
        <v>175</v>
      </c>
      <c r="J17" s="43"/>
      <c r="K17" s="43"/>
      <c r="L17" s="44">
        <f t="shared" ref="L17" si="1">(D17-C17)*24*60</f>
        <v>630</v>
      </c>
      <c r="M17" s="25">
        <v>303</v>
      </c>
      <c r="N17" s="63">
        <f t="shared" ref="N17" si="2">L17*M17</f>
        <v>190890</v>
      </c>
      <c r="O17" s="66">
        <f t="shared" ref="O17" si="3">IF(L17&lt;6,M17/$N$2,0)</f>
        <v>0</v>
      </c>
      <c r="P17" s="67">
        <f t="shared" ref="P17" si="4">IF(L17&gt;5,N17/$N$2,0)</f>
        <v>0.25761933231395845</v>
      </c>
      <c r="Q17" s="65">
        <f t="shared" ref="Q17" si="5">IF(L17&gt;5,M17/$N$2,0)</f>
        <v>4.0891957510152136E-4</v>
      </c>
      <c r="R17" s="28"/>
    </row>
    <row r="18" spans="1:18" ht="50.1" customHeight="1" x14ac:dyDescent="0.2">
      <c r="A18" s="25">
        <v>13</v>
      </c>
      <c r="B18" s="43" t="s">
        <v>153</v>
      </c>
      <c r="C18" s="26" t="s">
        <v>51</v>
      </c>
      <c r="D18" s="26" t="s">
        <v>41</v>
      </c>
      <c r="E18" s="26" t="s">
        <v>147</v>
      </c>
      <c r="F18" s="43" t="s">
        <v>176</v>
      </c>
      <c r="G18" s="43" t="s">
        <v>34</v>
      </c>
      <c r="H18" s="43" t="s">
        <v>34</v>
      </c>
      <c r="I18" s="27" t="s">
        <v>132</v>
      </c>
      <c r="J18" s="43"/>
      <c r="K18" s="43"/>
      <c r="L18" s="44">
        <v>600</v>
      </c>
      <c r="M18" s="31">
        <v>3344</v>
      </c>
      <c r="N18" s="63">
        <v>2006400</v>
      </c>
      <c r="O18" s="66">
        <v>0</v>
      </c>
      <c r="P18" s="67">
        <v>2.7077763547316582</v>
      </c>
      <c r="Q18" s="65">
        <v>4.5129605912194309E-3</v>
      </c>
      <c r="R18" s="28"/>
    </row>
    <row r="19" spans="1:18" ht="50.1" customHeight="1" x14ac:dyDescent="0.2">
      <c r="A19" s="25">
        <v>14</v>
      </c>
      <c r="B19" s="43" t="s">
        <v>154</v>
      </c>
      <c r="C19" s="26" t="s">
        <v>37</v>
      </c>
      <c r="D19" s="26" t="s">
        <v>148</v>
      </c>
      <c r="E19" s="26" t="s">
        <v>147</v>
      </c>
      <c r="F19" s="43" t="s">
        <v>177</v>
      </c>
      <c r="G19" s="43" t="s">
        <v>33</v>
      </c>
      <c r="H19" s="43" t="s">
        <v>81</v>
      </c>
      <c r="I19" s="27" t="s">
        <v>133</v>
      </c>
      <c r="J19" s="43"/>
      <c r="K19" s="43"/>
      <c r="L19" s="44">
        <v>180</v>
      </c>
      <c r="M19" s="31">
        <v>58</v>
      </c>
      <c r="N19" s="63">
        <v>10440</v>
      </c>
      <c r="O19" s="66">
        <v>0</v>
      </c>
      <c r="P19" s="67">
        <v>1.4089506152012815E-2</v>
      </c>
      <c r="Q19" s="65">
        <v>7.8275034177848979E-5</v>
      </c>
      <c r="R19" s="28"/>
    </row>
    <row r="20" spans="1:18" ht="50.1" customHeight="1" x14ac:dyDescent="0.2">
      <c r="A20" s="25">
        <v>15</v>
      </c>
      <c r="B20" s="43" t="s">
        <v>134</v>
      </c>
      <c r="C20" s="26" t="s">
        <v>37</v>
      </c>
      <c r="D20" s="26" t="s">
        <v>149</v>
      </c>
      <c r="E20" s="26" t="s">
        <v>150</v>
      </c>
      <c r="F20" s="43" t="s">
        <v>178</v>
      </c>
      <c r="G20" s="43" t="s">
        <v>33</v>
      </c>
      <c r="H20" s="43" t="s">
        <v>31</v>
      </c>
      <c r="I20" s="27" t="s">
        <v>135</v>
      </c>
      <c r="J20" s="43"/>
      <c r="K20" s="43"/>
      <c r="L20" s="44">
        <v>160</v>
      </c>
      <c r="M20" s="31">
        <v>0</v>
      </c>
      <c r="N20" s="63">
        <v>0</v>
      </c>
      <c r="O20" s="66">
        <v>0</v>
      </c>
      <c r="P20" s="67">
        <v>0</v>
      </c>
      <c r="Q20" s="65">
        <v>0</v>
      </c>
      <c r="R20" s="28"/>
    </row>
  </sheetData>
  <autoFilter ref="A5:R5" xr:uid="{00000000-0009-0000-0000-000001000000}"/>
  <mergeCells count="3">
    <mergeCell ref="A1:I1"/>
    <mergeCell ref="A4:D4"/>
    <mergeCell ref="A3:M3"/>
  </mergeCells>
  <phoneticPr fontId="9" type="noConversion"/>
  <pageMargins left="0.41" right="0.27" top="0.42" bottom="0.44" header="0.3" footer="0.3"/>
  <pageSetup paperSize="9" scale="3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23"/>
  <sheetViews>
    <sheetView zoomScale="85" zoomScaleNormal="85" workbookViewId="0">
      <pane ySplit="4" topLeftCell="A5" activePane="bottomLeft" state="frozen"/>
      <selection pane="bottomLeft" activeCell="L6" sqref="L6"/>
    </sheetView>
  </sheetViews>
  <sheetFormatPr defaultColWidth="9.140625" defaultRowHeight="20.100000000000001" customHeight="1" x14ac:dyDescent="0.2"/>
  <cols>
    <col min="1" max="1" width="7.140625" style="2" customWidth="1"/>
    <col min="2" max="2" width="43.28515625" style="3" customWidth="1"/>
    <col min="3" max="3" width="10.7109375" style="30" customWidth="1"/>
    <col min="4" max="4" width="12.7109375" style="4" customWidth="1"/>
    <col min="5" max="5" width="15.7109375" style="4" customWidth="1"/>
    <col min="6" max="6" width="12.7109375" style="4" customWidth="1"/>
    <col min="7" max="7" width="12.5703125" style="2" customWidth="1"/>
    <col min="8" max="8" width="30" style="4" customWidth="1"/>
    <col min="9" max="9" width="52.5703125" style="4" customWidth="1"/>
    <col min="10" max="10" width="13.85546875" style="5" customWidth="1"/>
    <col min="11" max="11" width="12" style="4" bestFit="1" customWidth="1"/>
    <col min="12" max="12" width="13.5703125" style="6" customWidth="1"/>
    <col min="13" max="13" width="11.85546875" style="6" bestFit="1" customWidth="1"/>
    <col min="14" max="14" width="12.42578125" style="6" customWidth="1"/>
    <col min="15" max="15" width="11.42578125" style="7" bestFit="1" customWidth="1"/>
    <col min="16" max="16" width="9.42578125" style="7" customWidth="1"/>
    <col min="17" max="16384" width="9.140625" style="7"/>
  </cols>
  <sheetData>
    <row r="1" spans="1:16" ht="50.1" customHeight="1" x14ac:dyDescent="0.2">
      <c r="A1" s="71" t="str">
        <f>'LCĐ 110kV'!A1</f>
        <v>KẾ HOẠCH BẢO DƯỠNG, SỬA CHỮA TUẦN 32 NĂM 2023 TỪ NGÀY 7/8/2023 ĐẾN NGÀY 13/8/2023</v>
      </c>
      <c r="B1" s="71"/>
      <c r="C1" s="71"/>
      <c r="D1" s="71"/>
      <c r="E1" s="71"/>
      <c r="F1" s="71"/>
      <c r="G1" s="71"/>
      <c r="H1" s="71"/>
      <c r="I1" s="71"/>
      <c r="J1" s="12"/>
      <c r="K1" s="12"/>
      <c r="L1" s="14" t="s">
        <v>15</v>
      </c>
      <c r="M1" s="14" t="s">
        <v>22</v>
      </c>
      <c r="N1" s="14" t="s">
        <v>16</v>
      </c>
      <c r="O1" s="14" t="s">
        <v>18</v>
      </c>
    </row>
    <row r="2" spans="1:16" ht="15.75" x14ac:dyDescent="0.2">
      <c r="A2" s="13"/>
      <c r="B2" s="8"/>
      <c r="C2" s="29"/>
      <c r="D2" s="8"/>
      <c r="E2" s="8"/>
      <c r="F2" s="8"/>
      <c r="G2" s="8"/>
      <c r="H2" s="8"/>
      <c r="I2" s="8"/>
      <c r="J2" s="8"/>
      <c r="K2" s="8"/>
      <c r="L2" s="61">
        <f>'LCĐ 110kV'!P2</f>
        <v>740977</v>
      </c>
      <c r="M2" s="15">
        <f>SUM(M5:M45)</f>
        <v>0</v>
      </c>
      <c r="N2" s="15">
        <f>SUM(N5:N45)</f>
        <v>1.485349747697972</v>
      </c>
      <c r="O2" s="15">
        <f>SUM(O5:O45)</f>
        <v>4.9758629485125716E-3</v>
      </c>
    </row>
    <row r="3" spans="1:16" s="10" customFormat="1" ht="50.1" customHeight="1" x14ac:dyDescent="0.25">
      <c r="A3" s="79" t="s">
        <v>14</v>
      </c>
      <c r="B3" s="79"/>
      <c r="C3" s="79"/>
      <c r="D3" s="79"/>
      <c r="E3" s="79"/>
      <c r="F3" s="79"/>
      <c r="G3" s="79"/>
      <c r="H3" s="79"/>
      <c r="I3" s="79"/>
      <c r="J3" s="79"/>
      <c r="K3" s="79"/>
      <c r="L3" s="80"/>
      <c r="M3" s="16"/>
      <c r="N3" s="16"/>
      <c r="O3" s="16"/>
      <c r="P3" s="35"/>
    </row>
    <row r="4" spans="1:16" s="12" customFormat="1" ht="50.1" customHeight="1" x14ac:dyDescent="0.25">
      <c r="A4" s="22" t="s">
        <v>0</v>
      </c>
      <c r="B4" s="35" t="s">
        <v>28</v>
      </c>
      <c r="C4" s="60" t="s">
        <v>25</v>
      </c>
      <c r="D4" s="35" t="s">
        <v>24</v>
      </c>
      <c r="E4" s="35" t="s">
        <v>11</v>
      </c>
      <c r="F4" s="35" t="s">
        <v>3</v>
      </c>
      <c r="G4" s="35" t="s">
        <v>19</v>
      </c>
      <c r="H4" s="35" t="s">
        <v>20</v>
      </c>
      <c r="I4" s="35" t="s">
        <v>29</v>
      </c>
      <c r="J4" s="35" t="s">
        <v>9</v>
      </c>
      <c r="K4" s="35" t="s">
        <v>23</v>
      </c>
      <c r="L4" s="35" t="s">
        <v>8</v>
      </c>
      <c r="M4" s="35" t="s">
        <v>18</v>
      </c>
      <c r="N4" s="35" t="s">
        <v>16</v>
      </c>
      <c r="O4" s="35" t="s">
        <v>17</v>
      </c>
      <c r="P4" s="35" t="s">
        <v>10</v>
      </c>
    </row>
    <row r="5" spans="1:16" ht="47.25" x14ac:dyDescent="0.2">
      <c r="A5" s="25">
        <v>1</v>
      </c>
      <c r="B5" s="25" t="s">
        <v>83</v>
      </c>
      <c r="C5" s="26" t="s">
        <v>50</v>
      </c>
      <c r="D5" s="26" t="s">
        <v>46</v>
      </c>
      <c r="E5" s="26" t="s">
        <v>139</v>
      </c>
      <c r="F5" s="62" t="s">
        <v>53</v>
      </c>
      <c r="G5" s="62" t="s">
        <v>53</v>
      </c>
      <c r="H5" s="25" t="s">
        <v>84</v>
      </c>
      <c r="I5" s="25" t="s">
        <v>54</v>
      </c>
      <c r="J5" s="31">
        <v>420</v>
      </c>
      <c r="K5" s="31">
        <v>203</v>
      </c>
      <c r="L5" s="63">
        <v>85260</v>
      </c>
      <c r="M5" s="64">
        <v>0</v>
      </c>
      <c r="N5" s="64">
        <v>0.115064300241438</v>
      </c>
      <c r="O5" s="64">
        <v>2.73962619622471E-4</v>
      </c>
      <c r="P5" s="65"/>
    </row>
    <row r="6" spans="1:16" ht="47.25" x14ac:dyDescent="0.2">
      <c r="A6" s="25">
        <v>2</v>
      </c>
      <c r="B6" s="25" t="s">
        <v>85</v>
      </c>
      <c r="C6" s="26" t="s">
        <v>42</v>
      </c>
      <c r="D6" s="26" t="s">
        <v>47</v>
      </c>
      <c r="E6" s="26" t="s">
        <v>139</v>
      </c>
      <c r="F6" s="62" t="s">
        <v>35</v>
      </c>
      <c r="G6" s="62" t="s">
        <v>35</v>
      </c>
      <c r="H6" s="25" t="s">
        <v>86</v>
      </c>
      <c r="I6" s="25" t="s">
        <v>55</v>
      </c>
      <c r="J6" s="31">
        <v>540.00000000000011</v>
      </c>
      <c r="K6" s="31">
        <v>289</v>
      </c>
      <c r="L6" s="63">
        <v>156060.00000000003</v>
      </c>
      <c r="M6" s="64">
        <v>0</v>
      </c>
      <c r="N6" s="64">
        <v>0.21061382472060541</v>
      </c>
      <c r="O6" s="64">
        <v>3.9002560133445435E-4</v>
      </c>
      <c r="P6" s="65"/>
    </row>
    <row r="7" spans="1:16" ht="63" x14ac:dyDescent="0.2">
      <c r="A7" s="25">
        <v>3</v>
      </c>
      <c r="B7" s="25" t="s">
        <v>87</v>
      </c>
      <c r="C7" s="26" t="s">
        <v>42</v>
      </c>
      <c r="D7" s="26" t="s">
        <v>43</v>
      </c>
      <c r="E7" s="26" t="s">
        <v>139</v>
      </c>
      <c r="F7" s="62" t="s">
        <v>49</v>
      </c>
      <c r="G7" s="62" t="s">
        <v>56</v>
      </c>
      <c r="H7" s="25" t="s">
        <v>88</v>
      </c>
      <c r="I7" s="25" t="s">
        <v>57</v>
      </c>
      <c r="J7" s="31">
        <v>240.00000000000006</v>
      </c>
      <c r="K7" s="31">
        <v>186</v>
      </c>
      <c r="L7" s="63">
        <v>44640.000000000007</v>
      </c>
      <c r="M7" s="64">
        <v>0</v>
      </c>
      <c r="N7" s="64">
        <v>6.0244784925847908E-2</v>
      </c>
      <c r="O7" s="64">
        <v>2.510199371910329E-4</v>
      </c>
      <c r="P7" s="65"/>
    </row>
    <row r="8" spans="1:16" ht="63" x14ac:dyDescent="0.2">
      <c r="A8" s="25">
        <v>4</v>
      </c>
      <c r="B8" s="25" t="s">
        <v>91</v>
      </c>
      <c r="C8" s="26" t="s">
        <v>142</v>
      </c>
      <c r="D8" s="26" t="s">
        <v>36</v>
      </c>
      <c r="E8" s="26" t="s">
        <v>140</v>
      </c>
      <c r="F8" s="62" t="s">
        <v>49</v>
      </c>
      <c r="G8" s="62" t="s">
        <v>56</v>
      </c>
      <c r="H8" s="25" t="s">
        <v>92</v>
      </c>
      <c r="I8" s="25" t="s">
        <v>58</v>
      </c>
      <c r="J8" s="31">
        <v>90</v>
      </c>
      <c r="K8" s="31">
        <v>210</v>
      </c>
      <c r="L8" s="63">
        <v>18900</v>
      </c>
      <c r="M8" s="64">
        <v>0</v>
      </c>
      <c r="N8" s="64">
        <v>2.5506864585540443E-2</v>
      </c>
      <c r="O8" s="64">
        <v>2.8340960650600491E-4</v>
      </c>
      <c r="P8" s="65"/>
    </row>
    <row r="9" spans="1:16" ht="63" x14ac:dyDescent="0.2">
      <c r="A9" s="25">
        <v>5</v>
      </c>
      <c r="B9" s="25" t="s">
        <v>93</v>
      </c>
      <c r="C9" s="26" t="s">
        <v>48</v>
      </c>
      <c r="D9" s="26" t="s">
        <v>38</v>
      </c>
      <c r="E9" s="26" t="s">
        <v>140</v>
      </c>
      <c r="F9" s="62" t="s">
        <v>49</v>
      </c>
      <c r="G9" s="62" t="s">
        <v>56</v>
      </c>
      <c r="H9" s="25" t="s">
        <v>94</v>
      </c>
      <c r="I9" s="25" t="s">
        <v>59</v>
      </c>
      <c r="J9" s="31">
        <v>90</v>
      </c>
      <c r="K9" s="31">
        <v>272</v>
      </c>
      <c r="L9" s="63">
        <v>24480</v>
      </c>
      <c r="M9" s="64">
        <v>0</v>
      </c>
      <c r="N9" s="64">
        <v>3.3037462701271426E-2</v>
      </c>
      <c r="O9" s="64">
        <v>3.6708291890301587E-4</v>
      </c>
      <c r="P9" s="65"/>
    </row>
    <row r="10" spans="1:16" ht="63" x14ac:dyDescent="0.2">
      <c r="A10" s="25">
        <v>6</v>
      </c>
      <c r="B10" s="25" t="s">
        <v>95</v>
      </c>
      <c r="C10" s="26" t="s">
        <v>42</v>
      </c>
      <c r="D10" s="26" t="s">
        <v>47</v>
      </c>
      <c r="E10" s="26" t="s">
        <v>140</v>
      </c>
      <c r="F10" s="62" t="s">
        <v>35</v>
      </c>
      <c r="G10" s="62" t="s">
        <v>35</v>
      </c>
      <c r="H10" s="25" t="s">
        <v>96</v>
      </c>
      <c r="I10" s="25" t="s">
        <v>60</v>
      </c>
      <c r="J10" s="31">
        <v>540.00000000000011</v>
      </c>
      <c r="K10" s="31">
        <v>1</v>
      </c>
      <c r="L10" s="63">
        <v>540.00000000000011</v>
      </c>
      <c r="M10" s="64">
        <v>0</v>
      </c>
      <c r="N10" s="64">
        <v>7.2876755958686996E-4</v>
      </c>
      <c r="O10" s="64">
        <v>1.3495695547904995E-6</v>
      </c>
      <c r="P10" s="65"/>
    </row>
    <row r="11" spans="1:16" ht="63" x14ac:dyDescent="0.2">
      <c r="A11" s="25">
        <v>7</v>
      </c>
      <c r="B11" s="25" t="s">
        <v>99</v>
      </c>
      <c r="C11" s="26" t="s">
        <v>36</v>
      </c>
      <c r="D11" s="26" t="s">
        <v>43</v>
      </c>
      <c r="E11" s="26" t="s">
        <v>140</v>
      </c>
      <c r="F11" s="62" t="s">
        <v>61</v>
      </c>
      <c r="G11" s="62" t="s">
        <v>61</v>
      </c>
      <c r="H11" s="25" t="s">
        <v>100</v>
      </c>
      <c r="I11" s="25" t="s">
        <v>62</v>
      </c>
      <c r="J11" s="31">
        <v>119.99999999999997</v>
      </c>
      <c r="K11" s="31">
        <v>9</v>
      </c>
      <c r="L11" s="63">
        <v>1079.9999999999998</v>
      </c>
      <c r="M11" s="64">
        <v>0</v>
      </c>
      <c r="N11" s="64">
        <v>1.4575351191737393E-3</v>
      </c>
      <c r="O11" s="64">
        <v>1.2146125993114496E-5</v>
      </c>
      <c r="P11" s="65"/>
    </row>
    <row r="12" spans="1:16" ht="63" x14ac:dyDescent="0.2">
      <c r="A12" s="25">
        <v>8</v>
      </c>
      <c r="B12" s="25" t="s">
        <v>101</v>
      </c>
      <c r="C12" s="26" t="s">
        <v>142</v>
      </c>
      <c r="D12" s="26" t="s">
        <v>36</v>
      </c>
      <c r="E12" s="26" t="s">
        <v>141</v>
      </c>
      <c r="F12" s="62" t="s">
        <v>49</v>
      </c>
      <c r="G12" s="62" t="s">
        <v>56</v>
      </c>
      <c r="H12" s="25" t="s">
        <v>102</v>
      </c>
      <c r="I12" s="25" t="s">
        <v>66</v>
      </c>
      <c r="J12" s="31">
        <v>90</v>
      </c>
      <c r="K12" s="31">
        <v>19</v>
      </c>
      <c r="L12" s="63">
        <v>1710</v>
      </c>
      <c r="M12" s="64">
        <v>0</v>
      </c>
      <c r="N12" s="64">
        <v>2.3077639386917541E-3</v>
      </c>
      <c r="O12" s="64">
        <v>2.5641821541019493E-5</v>
      </c>
      <c r="P12" s="65"/>
    </row>
    <row r="13" spans="1:16" ht="63" x14ac:dyDescent="0.2">
      <c r="A13" s="25">
        <v>9</v>
      </c>
      <c r="B13" s="25" t="s">
        <v>103</v>
      </c>
      <c r="C13" s="26" t="s">
        <v>36</v>
      </c>
      <c r="D13" s="26" t="s">
        <v>44</v>
      </c>
      <c r="E13" s="26" t="s">
        <v>141</v>
      </c>
      <c r="F13" s="62" t="s">
        <v>49</v>
      </c>
      <c r="G13" s="62" t="s">
        <v>56</v>
      </c>
      <c r="H13" s="25" t="s">
        <v>104</v>
      </c>
      <c r="I13" s="25" t="s">
        <v>67</v>
      </c>
      <c r="J13" s="31">
        <v>90</v>
      </c>
      <c r="K13" s="31">
        <v>1</v>
      </c>
      <c r="L13" s="63">
        <v>90</v>
      </c>
      <c r="M13" s="64">
        <v>0</v>
      </c>
      <c r="N13" s="64">
        <v>1.2146125993114496E-4</v>
      </c>
      <c r="O13" s="64">
        <v>1.3495695547904995E-6</v>
      </c>
      <c r="P13" s="65"/>
    </row>
    <row r="14" spans="1:16" ht="47.25" x14ac:dyDescent="0.2">
      <c r="A14" s="25">
        <v>10</v>
      </c>
      <c r="B14" s="25" t="s">
        <v>105</v>
      </c>
      <c r="C14" s="26" t="s">
        <v>42</v>
      </c>
      <c r="D14" s="26" t="s">
        <v>47</v>
      </c>
      <c r="E14" s="26" t="s">
        <v>141</v>
      </c>
      <c r="F14" s="62" t="s">
        <v>35</v>
      </c>
      <c r="G14" s="62" t="s">
        <v>35</v>
      </c>
      <c r="H14" s="25" t="s">
        <v>106</v>
      </c>
      <c r="I14" s="25" t="s">
        <v>68</v>
      </c>
      <c r="J14" s="31">
        <v>540.00000000000011</v>
      </c>
      <c r="K14" s="31">
        <v>461</v>
      </c>
      <c r="L14" s="63">
        <v>248940.00000000006</v>
      </c>
      <c r="M14" s="64">
        <v>0</v>
      </c>
      <c r="N14" s="64">
        <v>0.33596184496954706</v>
      </c>
      <c r="O14" s="64">
        <v>6.221515647584203E-4</v>
      </c>
      <c r="P14" s="65"/>
    </row>
    <row r="15" spans="1:16" ht="47.25" x14ac:dyDescent="0.2">
      <c r="A15" s="25">
        <v>11</v>
      </c>
      <c r="B15" s="25" t="s">
        <v>107</v>
      </c>
      <c r="C15" s="26" t="s">
        <v>42</v>
      </c>
      <c r="D15" s="26" t="s">
        <v>47</v>
      </c>
      <c r="E15" s="26" t="s">
        <v>141</v>
      </c>
      <c r="F15" s="62" t="s">
        <v>35</v>
      </c>
      <c r="G15" s="62" t="s">
        <v>35</v>
      </c>
      <c r="H15" s="25" t="s">
        <v>108</v>
      </c>
      <c r="I15" s="25" t="s">
        <v>69</v>
      </c>
      <c r="J15" s="31">
        <v>540.00000000000011</v>
      </c>
      <c r="K15" s="31">
        <v>227</v>
      </c>
      <c r="L15" s="63">
        <v>122580.00000000003</v>
      </c>
      <c r="M15" s="64">
        <v>0</v>
      </c>
      <c r="N15" s="64">
        <v>0.16543023602621948</v>
      </c>
      <c r="O15" s="64">
        <v>3.0635228893744339E-4</v>
      </c>
      <c r="P15" s="65"/>
    </row>
    <row r="16" spans="1:16" ht="47.25" x14ac:dyDescent="0.2">
      <c r="A16" s="25">
        <v>12</v>
      </c>
      <c r="B16" s="25" t="s">
        <v>109</v>
      </c>
      <c r="C16" s="26" t="s">
        <v>37</v>
      </c>
      <c r="D16" s="26" t="s">
        <v>40</v>
      </c>
      <c r="E16" s="26" t="s">
        <v>141</v>
      </c>
      <c r="F16" s="62" t="s">
        <v>53</v>
      </c>
      <c r="G16" s="62" t="s">
        <v>53</v>
      </c>
      <c r="H16" s="25" t="s">
        <v>110</v>
      </c>
      <c r="I16" s="25" t="s">
        <v>70</v>
      </c>
      <c r="J16" s="31">
        <v>360</v>
      </c>
      <c r="K16" s="31">
        <v>383</v>
      </c>
      <c r="L16" s="63">
        <v>137880</v>
      </c>
      <c r="M16" s="64">
        <v>0</v>
      </c>
      <c r="N16" s="64">
        <v>0.18607865021451409</v>
      </c>
      <c r="O16" s="64">
        <v>5.1688513948476133E-4</v>
      </c>
      <c r="P16" s="65"/>
    </row>
    <row r="17" spans="1:16" ht="63" x14ac:dyDescent="0.2">
      <c r="A17" s="25">
        <v>13</v>
      </c>
      <c r="B17" s="25" t="s">
        <v>118</v>
      </c>
      <c r="C17" s="26" t="s">
        <v>142</v>
      </c>
      <c r="D17" s="26" t="s">
        <v>48</v>
      </c>
      <c r="E17" s="26" t="s">
        <v>143</v>
      </c>
      <c r="F17" s="62" t="s">
        <v>32</v>
      </c>
      <c r="G17" s="62" t="s">
        <v>56</v>
      </c>
      <c r="H17" s="25" t="s">
        <v>119</v>
      </c>
      <c r="I17" s="25" t="s">
        <v>72</v>
      </c>
      <c r="J17" s="31">
        <v>59.999999999999943</v>
      </c>
      <c r="K17" s="31">
        <v>1</v>
      </c>
      <c r="L17" s="63">
        <v>59.999999999999943</v>
      </c>
      <c r="M17" s="64">
        <v>0</v>
      </c>
      <c r="N17" s="64">
        <v>8.0974173287429898E-5</v>
      </c>
      <c r="O17" s="64">
        <v>1.3495695547904995E-6</v>
      </c>
      <c r="P17" s="65"/>
    </row>
    <row r="18" spans="1:16" ht="63" x14ac:dyDescent="0.2">
      <c r="A18" s="25">
        <v>14</v>
      </c>
      <c r="B18" s="25" t="s">
        <v>120</v>
      </c>
      <c r="C18" s="26" t="s">
        <v>36</v>
      </c>
      <c r="D18" s="26" t="s">
        <v>38</v>
      </c>
      <c r="E18" s="26" t="s">
        <v>143</v>
      </c>
      <c r="F18" s="62" t="s">
        <v>32</v>
      </c>
      <c r="G18" s="62" t="s">
        <v>56</v>
      </c>
      <c r="H18" s="25" t="s">
        <v>121</v>
      </c>
      <c r="I18" s="25" t="s">
        <v>73</v>
      </c>
      <c r="J18" s="31">
        <v>59.999999999999943</v>
      </c>
      <c r="K18" s="31">
        <v>162</v>
      </c>
      <c r="L18" s="63">
        <v>9719.9999999999909</v>
      </c>
      <c r="M18" s="64">
        <v>0</v>
      </c>
      <c r="N18" s="64">
        <v>1.3117816072563643E-2</v>
      </c>
      <c r="O18" s="64">
        <v>2.1863026787606092E-4</v>
      </c>
      <c r="P18" s="65"/>
    </row>
    <row r="19" spans="1:16" ht="63" x14ac:dyDescent="0.2">
      <c r="A19" s="25">
        <v>15</v>
      </c>
      <c r="B19" s="25" t="s">
        <v>122</v>
      </c>
      <c r="C19" s="26" t="s">
        <v>142</v>
      </c>
      <c r="D19" s="26" t="s">
        <v>36</v>
      </c>
      <c r="E19" s="26" t="s">
        <v>143</v>
      </c>
      <c r="F19" s="62" t="s">
        <v>27</v>
      </c>
      <c r="G19" s="62" t="s">
        <v>56</v>
      </c>
      <c r="H19" s="25" t="s">
        <v>123</v>
      </c>
      <c r="I19" s="25" t="s">
        <v>74</v>
      </c>
      <c r="J19" s="31">
        <v>90</v>
      </c>
      <c r="K19" s="31">
        <v>188</v>
      </c>
      <c r="L19" s="63">
        <v>16920</v>
      </c>
      <c r="M19" s="64">
        <v>0</v>
      </c>
      <c r="N19" s="64">
        <v>2.2834716867055252E-2</v>
      </c>
      <c r="O19" s="64">
        <v>2.537190763006139E-4</v>
      </c>
      <c r="P19" s="65"/>
    </row>
    <row r="20" spans="1:16" ht="47.25" x14ac:dyDescent="0.2">
      <c r="A20" s="25">
        <v>16</v>
      </c>
      <c r="B20" s="25" t="s">
        <v>124</v>
      </c>
      <c r="C20" s="26" t="s">
        <v>42</v>
      </c>
      <c r="D20" s="26" t="s">
        <v>48</v>
      </c>
      <c r="E20" s="26" t="s">
        <v>143</v>
      </c>
      <c r="F20" s="62" t="s">
        <v>35</v>
      </c>
      <c r="G20" s="62" t="s">
        <v>35</v>
      </c>
      <c r="H20" s="25" t="s">
        <v>125</v>
      </c>
      <c r="I20" s="25" t="s">
        <v>75</v>
      </c>
      <c r="J20" s="31">
        <v>90</v>
      </c>
      <c r="K20" s="31">
        <v>355</v>
      </c>
      <c r="L20" s="63">
        <v>31950</v>
      </c>
      <c r="M20" s="64">
        <v>0</v>
      </c>
      <c r="N20" s="64">
        <v>4.3118747275556459E-2</v>
      </c>
      <c r="O20" s="64">
        <v>4.7909719195062737E-4</v>
      </c>
      <c r="P20" s="65"/>
    </row>
    <row r="21" spans="1:16" ht="47.25" x14ac:dyDescent="0.2">
      <c r="A21" s="25">
        <v>17</v>
      </c>
      <c r="B21" s="25" t="s">
        <v>126</v>
      </c>
      <c r="C21" s="26" t="s">
        <v>48</v>
      </c>
      <c r="D21" s="26" t="s">
        <v>44</v>
      </c>
      <c r="E21" s="26" t="s">
        <v>143</v>
      </c>
      <c r="F21" s="62" t="s">
        <v>35</v>
      </c>
      <c r="G21" s="62" t="s">
        <v>35</v>
      </c>
      <c r="H21" s="25" t="s">
        <v>127</v>
      </c>
      <c r="I21" s="25" t="s">
        <v>76</v>
      </c>
      <c r="J21" s="31">
        <v>120.00000000000004</v>
      </c>
      <c r="K21" s="31">
        <v>255</v>
      </c>
      <c r="L21" s="63">
        <v>30600.000000000011</v>
      </c>
      <c r="M21" s="64">
        <v>0</v>
      </c>
      <c r="N21" s="64">
        <v>4.1296828376589302E-2</v>
      </c>
      <c r="O21" s="64">
        <v>3.4414023647157739E-4</v>
      </c>
      <c r="P21" s="65"/>
    </row>
    <row r="22" spans="1:16" ht="47.25" x14ac:dyDescent="0.2">
      <c r="A22" s="25">
        <v>18</v>
      </c>
      <c r="B22" s="25" t="s">
        <v>128</v>
      </c>
      <c r="C22" s="26" t="s">
        <v>46</v>
      </c>
      <c r="D22" s="26" t="s">
        <v>146</v>
      </c>
      <c r="E22" s="26" t="s">
        <v>143</v>
      </c>
      <c r="F22" s="62" t="s">
        <v>35</v>
      </c>
      <c r="G22" s="62" t="s">
        <v>35</v>
      </c>
      <c r="H22" s="25" t="s">
        <v>129</v>
      </c>
      <c r="I22" s="25" t="s">
        <v>77</v>
      </c>
      <c r="J22" s="31">
        <v>149.99999999999994</v>
      </c>
      <c r="K22" s="31">
        <v>210</v>
      </c>
      <c r="L22" s="63">
        <v>31499.999999999989</v>
      </c>
      <c r="M22" s="64">
        <v>0</v>
      </c>
      <c r="N22" s="64">
        <v>4.2511440975900719E-2</v>
      </c>
      <c r="O22" s="64">
        <v>2.8340960650600491E-4</v>
      </c>
      <c r="P22" s="65"/>
    </row>
    <row r="23" spans="1:16" ht="47.25" x14ac:dyDescent="0.2">
      <c r="A23" s="25">
        <v>19</v>
      </c>
      <c r="B23" s="25" t="s">
        <v>136</v>
      </c>
      <c r="C23" s="26" t="s">
        <v>42</v>
      </c>
      <c r="D23" s="26" t="s">
        <v>47</v>
      </c>
      <c r="E23" s="26" t="s">
        <v>150</v>
      </c>
      <c r="F23" s="62" t="s">
        <v>35</v>
      </c>
      <c r="G23" s="62" t="s">
        <v>35</v>
      </c>
      <c r="H23" s="25" t="s">
        <v>137</v>
      </c>
      <c r="I23" s="25" t="s">
        <v>82</v>
      </c>
      <c r="J23" s="31">
        <v>540.00000000000011</v>
      </c>
      <c r="K23" s="31">
        <v>255</v>
      </c>
      <c r="L23" s="63">
        <v>137700.00000000003</v>
      </c>
      <c r="M23" s="64">
        <v>0</v>
      </c>
      <c r="N23" s="64">
        <v>0.18583572769465184</v>
      </c>
      <c r="O23" s="64">
        <v>3.4414023647157739E-4</v>
      </c>
      <c r="P23" s="65"/>
    </row>
  </sheetData>
  <autoFilter ref="A4:P4" xr:uid="{00000000-0009-0000-0000-000002000000}"/>
  <mergeCells count="2">
    <mergeCell ref="A1:I1"/>
    <mergeCell ref="A3:L3"/>
  </mergeCells>
  <phoneticPr fontId="9" type="noConversion"/>
  <pageMargins left="0.41" right="0.27" top="0.42" bottom="0.44" header="0.3" footer="0.3"/>
  <pageSetup paperSize="9" scale="39"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Ảnh" ma:contentTypeID="0x0101009148F5A04DDD49CBA7127AADA5FB792B00AADE34325A8B49CDA8BB4DB53328F21400C85589103512D34290F9E18CD2C6C3AA" ma:contentTypeVersion="1" ma:contentTypeDescription="Tải lên hình ảnh." ma:contentTypeScope="" ma:versionID="3e3c25cd78cb35d31cb7ed3768a299a3">
  <xsd:schema xmlns:xsd="http://www.w3.org/2001/XMLSchema" xmlns:xs="http://www.w3.org/2001/XMLSchema" xmlns:p="http://schemas.microsoft.com/office/2006/metadata/properties" xmlns:ns1="http://schemas.microsoft.com/sharepoint/v3" xmlns:ns2="5613E5BE-D15B-4905-9682-9488443716C2" xmlns:ns3="http://schemas.microsoft.com/sharepoint/v3/fields" targetNamespace="http://schemas.microsoft.com/office/2006/metadata/properties" ma:root="true" ma:fieldsID="9da210b726ceb6366e40eab07dc96f21" ns1:_="" ns2:_="" ns3:_="">
    <xsd:import namespace="http://schemas.microsoft.com/sharepoint/v3"/>
    <xsd:import namespace="5613E5BE-D15B-4905-9682-9488443716C2"/>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Đường dẫn URL" ma:hidden="true" ma:list="Docs" ma:internalName="FileRef" ma:readOnly="true" ma:showField="FullUrl">
      <xsd:simpleType>
        <xsd:restriction base="dms:Lookup"/>
      </xsd:simpleType>
    </xsd:element>
    <xsd:element name="File_x0020_Type" ma:index="9" nillable="true" ma:displayName="Loại Tệp" ma:hidden="true" ma:internalName="File_x0020_Type" ma:readOnly="true">
      <xsd:simpleType>
        <xsd:restriction base="dms:Text"/>
      </xsd:simpleType>
    </xsd:element>
    <xsd:element name="HTML_x0020_File_x0020_Type" ma:index="10" nillable="true" ma:displayName="Loại Tệp HTML" ma:hidden="true" ma:internalName="HTML_x0020_File_x0020_Type" ma:readOnly="true">
      <xsd:simpleType>
        <xsd:restriction base="dms:Text"/>
      </xsd:simpleType>
    </xsd:element>
    <xsd:element name="FSObjType" ma:index="11" nillable="true" ma:displayName="Loại Khoản mục" ma:hidden="true" ma:list="Docs" ma:internalName="FSObjType" ma:readOnly="true" ma:showField="FSType">
      <xsd:simpleType>
        <xsd:restriction base="dms:Lookup"/>
      </xsd:simpleType>
    </xsd:element>
    <xsd:element name="PublishingStartDate" ma:index="27" nillable="true" ma:displayName="Lập lịch Ngày Bắt đầu" ma:description="" ma:hidden="true" ma:internalName="PublishingStartDate">
      <xsd:simpleType>
        <xsd:restriction base="dms:Unknown"/>
      </xsd:simpleType>
    </xsd:element>
    <xsd:element name="PublishingExpirationDate" ma:index="28" nillable="true" ma:displayName="Lập lịch Ngày Kết thúc"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13E5BE-D15B-4905-9682-9488443716C2" elementFormDefault="qualified">
    <xsd:import namespace="http://schemas.microsoft.com/office/2006/documentManagement/types"/>
    <xsd:import namespace="http://schemas.microsoft.com/office/infopath/2007/PartnerControls"/>
    <xsd:element name="ThumbnailExists" ma:index="18" nillable="true" ma:displayName="Hình thu nhỏ Hiện có" ma:default="FALSE" ma:hidden="true" ma:internalName="ThumbnailExists" ma:readOnly="true">
      <xsd:simpleType>
        <xsd:restriction base="dms:Boolean"/>
      </xsd:simpleType>
    </xsd:element>
    <xsd:element name="PreviewExists" ma:index="19" nillable="true" ma:displayName="Xem trước Hiện có" ma:default="FALSE" ma:hidden="true" ma:internalName="PreviewExists" ma:readOnly="true">
      <xsd:simpleType>
        <xsd:restriction base="dms:Boolean"/>
      </xsd:simpleType>
    </xsd:element>
    <xsd:element name="ImageWidth" ma:index="20" nillable="true" ma:displayName="Độ rộng" ma:internalName="ImageWidth" ma:readOnly="true">
      <xsd:simpleType>
        <xsd:restriction base="dms:Unknown"/>
      </xsd:simpleType>
    </xsd:element>
    <xsd:element name="ImageHeight" ma:index="22" nillable="true" ma:displayName="Chiều cao" ma:internalName="ImageHeight" ma:readOnly="true">
      <xsd:simpleType>
        <xsd:restriction base="dms:Unknown"/>
      </xsd:simpleType>
    </xsd:element>
    <xsd:element name="ImageCreateDate" ma:index="25" nillable="true" ma:displayName="Ngày Chụp Ản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Bản quyền"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Tác giả"/>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ma:index="23" ma:displayName="Chú thích"/>
        <xsd:element name="keywords" minOccurs="0" maxOccurs="1" type="xsd:string" ma:index="14"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ImageCreateDate xmlns="5613E5BE-D15B-4905-9682-9488443716C2" xsi:nil="true"/>
    <wic_System_Copyright xmlns="http://schemas.microsoft.com/sharepoint/v3/fields" xsi:nil="true"/>
  </documentManagement>
</p:properties>
</file>

<file path=customXml/itemProps1.xml><?xml version="1.0" encoding="utf-8"?>
<ds:datastoreItem xmlns:ds="http://schemas.openxmlformats.org/officeDocument/2006/customXml" ds:itemID="{6439B7A9-821F-4361-8B59-9D206763FA0B}">
  <ds:schemaRefs>
    <ds:schemaRef ds:uri="http://schemas.microsoft.com/DataMashup"/>
  </ds:schemaRefs>
</ds:datastoreItem>
</file>

<file path=customXml/itemProps2.xml><?xml version="1.0" encoding="utf-8"?>
<ds:datastoreItem xmlns:ds="http://schemas.openxmlformats.org/officeDocument/2006/customXml" ds:itemID="{AC8A427B-D1D9-4BFF-8799-EF6BF9C2DEAC}"/>
</file>

<file path=customXml/itemProps3.xml><?xml version="1.0" encoding="utf-8"?>
<ds:datastoreItem xmlns:ds="http://schemas.openxmlformats.org/officeDocument/2006/customXml" ds:itemID="{DA44E237-4490-474D-955F-714350960BCF}"/>
</file>

<file path=customXml/itemProps4.xml><?xml version="1.0" encoding="utf-8"?>
<ds:datastoreItem xmlns:ds="http://schemas.openxmlformats.org/officeDocument/2006/customXml" ds:itemID="{186D8B20-2334-428E-A554-9AFB38809C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LCĐ 110kV</vt:lpstr>
      <vt:lpstr>LCĐ Trung áp</vt:lpstr>
      <vt:lpstr>LCĐ hạ áp</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nguyen truong sinh</dc:creator>
  <cp:keywords/>
  <dc:description/>
  <cp:lastModifiedBy>Admin</cp:lastModifiedBy>
  <cp:lastPrinted>2021-01-11T11:05:09Z</cp:lastPrinted>
  <dcterms:created xsi:type="dcterms:W3CDTF">2019-12-21T15:37:11Z</dcterms:created>
  <dcterms:modified xsi:type="dcterms:W3CDTF">2023-08-05T02:01:01Z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0x0101009148F5A04DDD49CBA7127AADA5FB792B00AADE34325A8B49CDA8BB4DB53328F21400C85589103512D34290F9E18CD2C6C3AA</vt:lpwstr>
  </property>
</Properties>
</file>