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0.xml" ContentType="application/vnd.openxmlformats-officedocument.drawing+xml"/>
  <Override PartName="/xl/drawings/drawing9.xml" ContentType="application/vnd.openxmlformats-officedocument.drawing+xml"/>
  <Override PartName="/xl/drawings/drawing8.xml" ContentType="application/vnd.openxmlformats-officedocument.drawing+xml"/>
  <Override PartName="/xl/drawings/drawing7.xml" ContentType="application/vnd.openxmlformats-officedocument.drawing+xml"/>
  <Override PartName="/xl/drawings/drawing6.xml" ContentType="application/vnd.openxmlformats-officedocument.drawing+xml"/>
  <Override PartName="/xl/drawings/drawing5.xml" ContentType="application/vnd.openxmlformats-officedocument.drawing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170" yWindow="180" windowWidth="16590" windowHeight="11040" tabRatio="951" activeTab="10"/>
  </bookViews>
  <sheets>
    <sheet name="SO NGANH CT 2024" sheetId="62" r:id="rId1"/>
    <sheet name="Bieu 1" sheetId="64" r:id="rId2"/>
    <sheet name="Phu bieu 1.1" sheetId="66" r:id="rId3"/>
    <sheet name="Phu bieu 1.2" sheetId="67" r:id="rId4"/>
    <sheet name="Phu bieu 1.3" sheetId="68" r:id="rId5"/>
    <sheet name="Phu bieu 1.4" sheetId="69" r:id="rId6"/>
    <sheet name="Phu bieu 1.5" sheetId="70" r:id="rId7"/>
    <sheet name="Phu bieu 1.6" sheetId="72" r:id="rId8"/>
    <sheet name="Phu bieu 1.7" sheetId="73" r:id="rId9"/>
    <sheet name="Phu bieu 1.8" sheetId="74" r:id="rId10"/>
    <sheet name="Phu bieu 1.9" sheetId="75" r:id="rId11"/>
    <sheet name="Sheet2" sheetId="65" r:id="rId12"/>
  </sheets>
  <definedNames>
    <definedName name="_xlnm._FilterDatabase" localSheetId="2" hidden="1">'Phu bieu 1.1'!$A$9:$D$9</definedName>
    <definedName name="_xlnm._FilterDatabase" localSheetId="3" hidden="1">'Phu bieu 1.2'!$A$9:$D$9</definedName>
    <definedName name="_xlnm._FilterDatabase" localSheetId="4" hidden="1">'Phu bieu 1.3'!$A$9:$D$9</definedName>
    <definedName name="_xlnm._FilterDatabase" localSheetId="5" hidden="1">'Phu bieu 1.4'!$A$9:$D$9</definedName>
    <definedName name="_xlnm._FilterDatabase" localSheetId="6" hidden="1">'Phu bieu 1.5'!$A$9:$D$9</definedName>
    <definedName name="_xlnm._FilterDatabase" localSheetId="7" hidden="1">'Phu bieu 1.6'!$A$9:$D$9</definedName>
    <definedName name="_xlnm._FilterDatabase" localSheetId="8" hidden="1">'Phu bieu 1.7'!$A$9:$D$9</definedName>
    <definedName name="_xlnm._FilterDatabase" localSheetId="9" hidden="1">'Phu bieu 1.8'!$A$9:$D$9</definedName>
    <definedName name="_xlnm._FilterDatabase" localSheetId="10" hidden="1">'Phu bieu 1.9'!$A$9:$D$9</definedName>
    <definedName name="_xlnm.Print_Titles" localSheetId="0">'SO NGANH CT 2024'!$3:$4</definedName>
  </definedNames>
  <calcPr calcId="124519"/>
</workbook>
</file>

<file path=xl/calcChain.xml><?xml version="1.0" encoding="utf-8"?>
<calcChain xmlns="http://schemas.openxmlformats.org/spreadsheetml/2006/main">
  <c r="C21" i="67"/>
  <c r="C27" i="66"/>
  <c r="C14" i="75" l="1"/>
  <c r="D14" s="1"/>
  <c r="C19"/>
  <c r="D19" s="1"/>
  <c r="C15"/>
  <c r="D15" s="1"/>
  <c r="C12"/>
  <c r="D12" s="1"/>
  <c r="C24"/>
  <c r="D24" s="1"/>
  <c r="C21"/>
  <c r="D21" s="1"/>
  <c r="C22"/>
  <c r="D22" s="1"/>
  <c r="C20"/>
  <c r="D20" s="1"/>
  <c r="C23"/>
  <c r="D23" s="1"/>
  <c r="C17"/>
  <c r="D17" s="1"/>
  <c r="C25"/>
  <c r="D25" s="1"/>
  <c r="C16"/>
  <c r="D16" s="1"/>
  <c r="C10"/>
  <c r="D10" s="1"/>
  <c r="C11"/>
  <c r="D11" s="1"/>
  <c r="C26"/>
  <c r="D26" s="1"/>
  <c r="C27"/>
  <c r="D27" s="1"/>
  <c r="C18"/>
  <c r="D18" s="1"/>
  <c r="C13"/>
  <c r="D13" s="1"/>
  <c r="C10" i="74"/>
  <c r="C23"/>
  <c r="C15"/>
  <c r="C20"/>
  <c r="C11"/>
  <c r="C12"/>
  <c r="C24"/>
  <c r="C13"/>
  <c r="C19"/>
  <c r="C14"/>
  <c r="C25"/>
  <c r="C22"/>
  <c r="C27"/>
  <c r="C18"/>
  <c r="C21"/>
  <c r="C26"/>
  <c r="C17"/>
  <c r="C15" i="73" l="1"/>
  <c r="C10"/>
  <c r="C13"/>
  <c r="C14"/>
  <c r="C18"/>
  <c r="C11"/>
  <c r="C25"/>
  <c r="C20"/>
  <c r="C16"/>
  <c r="C21"/>
  <c r="C22"/>
  <c r="C27"/>
  <c r="C24"/>
  <c r="C23"/>
  <c r="C12"/>
  <c r="C19"/>
  <c r="C26"/>
  <c r="C17"/>
  <c r="C20" i="72"/>
  <c r="C13"/>
  <c r="C21"/>
  <c r="C22"/>
  <c r="C14"/>
  <c r="C15"/>
  <c r="C23"/>
  <c r="C11"/>
  <c r="C12"/>
  <c r="C24"/>
  <c r="C25"/>
  <c r="C16"/>
  <c r="C26"/>
  <c r="C17"/>
  <c r="C18"/>
  <c r="C19"/>
  <c r="C27"/>
  <c r="C10"/>
  <c r="C10" i="70"/>
  <c r="C17"/>
  <c r="C18"/>
  <c r="C19"/>
  <c r="C27"/>
  <c r="C20"/>
  <c r="C11"/>
  <c r="C21"/>
  <c r="C12"/>
  <c r="C22"/>
  <c r="C23"/>
  <c r="C13"/>
  <c r="C14"/>
  <c r="C15"/>
  <c r="C24"/>
  <c r="C25"/>
  <c r="C26"/>
  <c r="C16"/>
  <c r="C11" i="69"/>
  <c r="C12"/>
  <c r="C26"/>
  <c r="C13"/>
  <c r="C14"/>
  <c r="C15"/>
  <c r="C27"/>
  <c r="C16"/>
  <c r="C17"/>
  <c r="C18"/>
  <c r="C19"/>
  <c r="C20"/>
  <c r="C21"/>
  <c r="C22"/>
  <c r="C23"/>
  <c r="C24"/>
  <c r="C25"/>
  <c r="C10"/>
  <c r="C17" i="68"/>
  <c r="C15"/>
  <c r="C16"/>
  <c r="C19"/>
  <c r="C14"/>
  <c r="C18"/>
  <c r="C11"/>
  <c r="C21"/>
  <c r="C23"/>
  <c r="C25"/>
  <c r="C22"/>
  <c r="C24"/>
  <c r="C12"/>
  <c r="C27"/>
  <c r="C20"/>
  <c r="C13"/>
  <c r="C26"/>
  <c r="C10"/>
  <c r="C25" i="67"/>
  <c r="C22"/>
  <c r="C11"/>
  <c r="C23"/>
  <c r="C16"/>
  <c r="C12"/>
  <c r="C13"/>
  <c r="C14"/>
  <c r="C17"/>
  <c r="C15"/>
  <c r="C18"/>
  <c r="C27"/>
  <c r="C24"/>
  <c r="C19"/>
  <c r="C20"/>
  <c r="C26"/>
  <c r="C10"/>
  <c r="C12" i="66"/>
  <c r="C13"/>
  <c r="C16"/>
  <c r="C18"/>
  <c r="C11"/>
  <c r="C23"/>
  <c r="C14"/>
  <c r="C24"/>
  <c r="C22"/>
  <c r="C17"/>
  <c r="C15"/>
  <c r="C25"/>
  <c r="C19"/>
  <c r="C20"/>
  <c r="C21"/>
  <c r="C26"/>
  <c r="C10"/>
  <c r="F10" i="64"/>
  <c r="S6" i="62"/>
  <c r="C24" l="1"/>
  <c r="E24"/>
  <c r="G24"/>
  <c r="I24"/>
  <c r="K24"/>
  <c r="M24"/>
  <c r="O24"/>
  <c r="Q24"/>
  <c r="R24"/>
  <c r="D7" l="1"/>
  <c r="D12" i="66" s="1"/>
  <c r="D8" i="62"/>
  <c r="D13" i="66" s="1"/>
  <c r="D9" i="62"/>
  <c r="D16" i="66" s="1"/>
  <c r="D10" i="62"/>
  <c r="D18" i="66" s="1"/>
  <c r="D13" i="62"/>
  <c r="D14" i="66" s="1"/>
  <c r="D19" i="62"/>
  <c r="D22"/>
  <c r="D21" i="66" s="1"/>
  <c r="D12" i="62"/>
  <c r="D23" i="66" s="1"/>
  <c r="D11" i="62"/>
  <c r="D11" i="66" s="1"/>
  <c r="D16" i="62"/>
  <c r="D17" i="66" s="1"/>
  <c r="D14" i="62"/>
  <c r="D24" i="66" s="1"/>
  <c r="D23" i="62"/>
  <c r="D26" i="66" s="1"/>
  <c r="D15" i="62"/>
  <c r="D22" i="66" s="1"/>
  <c r="D18" i="62"/>
  <c r="D25" i="66" s="1"/>
  <c r="D21" i="62"/>
  <c r="D27" i="66" s="1"/>
  <c r="D20" i="62"/>
  <c r="D20" i="66" s="1"/>
  <c r="D17" i="62"/>
  <c r="D15" i="66" s="1"/>
  <c r="D6" i="62"/>
  <c r="D10" i="66" s="1"/>
  <c r="D24" i="62" l="1"/>
  <c r="D19" i="66"/>
  <c r="A13" s="1"/>
  <c r="W19" i="62"/>
  <c r="D23" i="64" s="1"/>
  <c r="D10" i="74"/>
  <c r="D12"/>
  <c r="D19"/>
  <c r="D15"/>
  <c r="D25"/>
  <c r="D27"/>
  <c r="D26"/>
  <c r="D18"/>
  <c r="D23"/>
  <c r="D20"/>
  <c r="D22"/>
  <c r="D13"/>
  <c r="D14"/>
  <c r="D24"/>
  <c r="D11"/>
  <c r="D17"/>
  <c r="D21"/>
  <c r="C16"/>
  <c r="D16" s="1"/>
  <c r="H11" i="64"/>
  <c r="H12"/>
  <c r="H13"/>
  <c r="H14"/>
  <c r="H15"/>
  <c r="H16"/>
  <c r="H17"/>
  <c r="H18"/>
  <c r="H19"/>
  <c r="H20"/>
  <c r="H21"/>
  <c r="H22"/>
  <c r="H23"/>
  <c r="H24"/>
  <c r="H25"/>
  <c r="H26"/>
  <c r="H27"/>
  <c r="H10"/>
  <c r="Y7" i="62"/>
  <c r="E11" i="64" s="1"/>
  <c r="Y8" i="62"/>
  <c r="E12" i="64" s="1"/>
  <c r="Y9" i="62"/>
  <c r="E13" i="64" s="1"/>
  <c r="Y10" i="62"/>
  <c r="E14" i="64" s="1"/>
  <c r="Y13" i="62"/>
  <c r="E17" i="64" s="1"/>
  <c r="Y19" i="62"/>
  <c r="E23" i="64" s="1"/>
  <c r="Y22" i="62"/>
  <c r="E26" i="64" s="1"/>
  <c r="Y12" i="62"/>
  <c r="E16" i="64" s="1"/>
  <c r="Y11" i="62"/>
  <c r="E15" i="64" s="1"/>
  <c r="Y16" i="62"/>
  <c r="E20" i="64" s="1"/>
  <c r="Y14" i="62"/>
  <c r="E18" i="64" s="1"/>
  <c r="Y23" i="62"/>
  <c r="E27" i="64" s="1"/>
  <c r="Y15" i="62"/>
  <c r="E19" i="64" s="1"/>
  <c r="Y18" i="62"/>
  <c r="E22" i="64" s="1"/>
  <c r="Y21" i="62"/>
  <c r="E25" i="64" s="1"/>
  <c r="Y20" i="62"/>
  <c r="E24" i="64" s="1"/>
  <c r="Y17" i="62"/>
  <c r="E21" i="64" s="1"/>
  <c r="Y6" i="62"/>
  <c r="E10" i="64" s="1"/>
  <c r="W17" i="62"/>
  <c r="D21" i="64" s="1"/>
  <c r="S17" i="62"/>
  <c r="P17"/>
  <c r="D22" i="73" s="1"/>
  <c r="N17" i="62"/>
  <c r="D25" i="72" s="1"/>
  <c r="L17" i="62"/>
  <c r="D23" i="70" s="1"/>
  <c r="J17" i="62"/>
  <c r="D19" i="69" s="1"/>
  <c r="H17" i="62"/>
  <c r="D22" i="68" s="1"/>
  <c r="F17" i="62"/>
  <c r="D15" i="67" s="1"/>
  <c r="W20" i="62"/>
  <c r="D24" i="64" s="1"/>
  <c r="S20" i="62"/>
  <c r="P20"/>
  <c r="D23" i="73" s="1"/>
  <c r="N20" i="62"/>
  <c r="D17" i="72" s="1"/>
  <c r="L20" i="62"/>
  <c r="D15" i="70" s="1"/>
  <c r="J20" i="62"/>
  <c r="D22" i="69" s="1"/>
  <c r="H20" i="62"/>
  <c r="D27" i="68" s="1"/>
  <c r="F20" i="62"/>
  <c r="D24" i="67" s="1"/>
  <c r="W21" i="62"/>
  <c r="D25" i="64" s="1"/>
  <c r="S21" i="62"/>
  <c r="P21"/>
  <c r="D12" i="73" s="1"/>
  <c r="N21" i="62"/>
  <c r="D18" i="72" s="1"/>
  <c r="L21" i="62"/>
  <c r="D24" i="70" s="1"/>
  <c r="J21" i="62"/>
  <c r="D23" i="69" s="1"/>
  <c r="H21" i="62"/>
  <c r="D20" i="68" s="1"/>
  <c r="F21" i="62"/>
  <c r="D19" i="67" s="1"/>
  <c r="W18" i="62"/>
  <c r="D22" i="64" s="1"/>
  <c r="S18" i="62"/>
  <c r="F22" i="64" s="1"/>
  <c r="P18" i="62"/>
  <c r="D27" i="73" s="1"/>
  <c r="N18" i="62"/>
  <c r="D16" i="72" s="1"/>
  <c r="L18" i="62"/>
  <c r="D13" i="70" s="1"/>
  <c r="J18" i="62"/>
  <c r="D20" i="69" s="1"/>
  <c r="H18" i="62"/>
  <c r="D24" i="68" s="1"/>
  <c r="F18" i="62"/>
  <c r="D18" i="67" s="1"/>
  <c r="W15" i="62"/>
  <c r="D19" i="64" s="1"/>
  <c r="S15" i="62"/>
  <c r="F19" i="64" s="1"/>
  <c r="P15" i="62"/>
  <c r="D16" i="73" s="1"/>
  <c r="N15" i="62"/>
  <c r="D12" i="72" s="1"/>
  <c r="L15" i="62"/>
  <c r="D12" i="70" s="1"/>
  <c r="J15" i="62"/>
  <c r="D17" i="69" s="1"/>
  <c r="H15" i="62"/>
  <c r="D23" i="68" s="1"/>
  <c r="F15" i="62"/>
  <c r="D14" i="67" s="1"/>
  <c r="W23" i="62"/>
  <c r="D27" i="64" s="1"/>
  <c r="S23" i="62"/>
  <c r="F27" i="64" s="1"/>
  <c r="P23" i="62"/>
  <c r="D26" i="73" s="1"/>
  <c r="N23" i="62"/>
  <c r="D27" i="72" s="1"/>
  <c r="L23" i="62"/>
  <c r="D26" i="70" s="1"/>
  <c r="J23" i="62"/>
  <c r="D25" i="69" s="1"/>
  <c r="H23" i="62"/>
  <c r="D26" i="68" s="1"/>
  <c r="F23" i="62"/>
  <c r="D26" i="67" s="1"/>
  <c r="W14" i="62"/>
  <c r="D18" i="64" s="1"/>
  <c r="S14" i="62"/>
  <c r="F18" i="64" s="1"/>
  <c r="P14" i="62"/>
  <c r="D20" i="73" s="1"/>
  <c r="N14" i="62"/>
  <c r="D11" i="72" s="1"/>
  <c r="L14" i="62"/>
  <c r="D21" i="70" s="1"/>
  <c r="J14" i="62"/>
  <c r="D16" i="69" s="1"/>
  <c r="H14" i="62"/>
  <c r="D21" i="68" s="1"/>
  <c r="A21" s="1"/>
  <c r="F14" i="62"/>
  <c r="D13" i="67" s="1"/>
  <c r="W16" i="62"/>
  <c r="D20" i="64" s="1"/>
  <c r="S16" i="62"/>
  <c r="F20" i="64" s="1"/>
  <c r="P16" i="62"/>
  <c r="D21" i="73" s="1"/>
  <c r="N16" i="62"/>
  <c r="D24" i="72" s="1"/>
  <c r="L16" i="62"/>
  <c r="D22" i="70" s="1"/>
  <c r="J16" i="62"/>
  <c r="D18" i="69" s="1"/>
  <c r="H16" i="62"/>
  <c r="D25" i="68" s="1"/>
  <c r="F16" i="62"/>
  <c r="D17" i="67" s="1"/>
  <c r="S19" i="62"/>
  <c r="P19"/>
  <c r="D24" i="73" s="1"/>
  <c r="N19" i="62"/>
  <c r="D26" i="72" s="1"/>
  <c r="L19" i="62"/>
  <c r="D14" i="70" s="1"/>
  <c r="J19" i="62"/>
  <c r="D21" i="69" s="1"/>
  <c r="H19" i="62"/>
  <c r="D12" i="68" s="1"/>
  <c r="F19" i="62"/>
  <c r="D27" i="67" s="1"/>
  <c r="W11" i="62"/>
  <c r="D15" i="64" s="1"/>
  <c r="S11" i="62"/>
  <c r="P11"/>
  <c r="D18" i="73" s="1"/>
  <c r="N11" i="62"/>
  <c r="D14" i="72" s="1"/>
  <c r="L11" i="62"/>
  <c r="D27" i="70" s="1"/>
  <c r="J11" i="62"/>
  <c r="D14" i="69" s="1"/>
  <c r="H11" i="62"/>
  <c r="D14" i="68" s="1"/>
  <c r="F11" i="62"/>
  <c r="D16" i="67" s="1"/>
  <c r="W12" i="62"/>
  <c r="D16" i="64" s="1"/>
  <c r="S12" i="62"/>
  <c r="F16" i="64" s="1"/>
  <c r="P12" i="62"/>
  <c r="D11" i="73" s="1"/>
  <c r="N12" i="62"/>
  <c r="D15" i="72" s="1"/>
  <c r="L12" i="62"/>
  <c r="D20" i="70" s="1"/>
  <c r="J12" i="62"/>
  <c r="D15" i="69" s="1"/>
  <c r="H12" i="62"/>
  <c r="D18" i="68" s="1"/>
  <c r="F12" i="62"/>
  <c r="D21" i="67" s="1"/>
  <c r="W22" i="62"/>
  <c r="D26" i="64" s="1"/>
  <c r="S22" i="62"/>
  <c r="P22"/>
  <c r="D19" i="73" s="1"/>
  <c r="N22" i="62"/>
  <c r="D19" i="72" s="1"/>
  <c r="L22" i="62"/>
  <c r="D25" i="70" s="1"/>
  <c r="J22" i="62"/>
  <c r="D24" i="69" s="1"/>
  <c r="H22" i="62"/>
  <c r="D13" i="68" s="1"/>
  <c r="F22" i="62"/>
  <c r="D20" i="67" s="1"/>
  <c r="W13" i="62"/>
  <c r="D17" i="64" s="1"/>
  <c r="S13" i="62"/>
  <c r="F17" i="64" s="1"/>
  <c r="P13" i="62"/>
  <c r="D25" i="73" s="1"/>
  <c r="N13" i="62"/>
  <c r="D23" i="72" s="1"/>
  <c r="L13" i="62"/>
  <c r="D11" i="70" s="1"/>
  <c r="J13" i="62"/>
  <c r="D27" i="69" s="1"/>
  <c r="H13" i="62"/>
  <c r="D11" i="68" s="1"/>
  <c r="F13" i="62"/>
  <c r="D12" i="67" s="1"/>
  <c r="W10" i="62"/>
  <c r="D14" i="64" s="1"/>
  <c r="S10" i="62"/>
  <c r="F14" i="64" s="1"/>
  <c r="P10" i="62"/>
  <c r="D14" i="73" s="1"/>
  <c r="N10" i="62"/>
  <c r="D22" i="72" s="1"/>
  <c r="L10" i="62"/>
  <c r="D19" i="70" s="1"/>
  <c r="J10" i="62"/>
  <c r="D13" i="69" s="1"/>
  <c r="H10" i="62"/>
  <c r="D19" i="68" s="1"/>
  <c r="F10" i="62"/>
  <c r="D23" i="67" s="1"/>
  <c r="W9" i="62"/>
  <c r="D13" i="64" s="1"/>
  <c r="S9" i="62"/>
  <c r="P9"/>
  <c r="D13" i="73" s="1"/>
  <c r="N9" i="62"/>
  <c r="D21" i="72" s="1"/>
  <c r="L9" i="62"/>
  <c r="D18" i="70" s="1"/>
  <c r="J9" i="62"/>
  <c r="D26" i="69" s="1"/>
  <c r="H9" i="62"/>
  <c r="D16" i="68" s="1"/>
  <c r="F9" i="62"/>
  <c r="D11" i="67" s="1"/>
  <c r="W8" i="62"/>
  <c r="D12" i="64" s="1"/>
  <c r="S8" i="62"/>
  <c r="F12" i="64" s="1"/>
  <c r="P8" i="62"/>
  <c r="D10" i="73" s="1"/>
  <c r="N8" i="62"/>
  <c r="D13" i="72" s="1"/>
  <c r="L8" i="62"/>
  <c r="D17" i="70" s="1"/>
  <c r="J8" i="62"/>
  <c r="D12" i="69" s="1"/>
  <c r="H8" i="62"/>
  <c r="D15" i="68" s="1"/>
  <c r="F8" i="62"/>
  <c r="D22" i="67" s="1"/>
  <c r="W7" i="62"/>
  <c r="D11" i="64" s="1"/>
  <c r="S7" i="62"/>
  <c r="P7"/>
  <c r="D15" i="73" s="1"/>
  <c r="N7" i="62"/>
  <c r="D20" i="72" s="1"/>
  <c r="L7" i="62"/>
  <c r="D10" i="70" s="1"/>
  <c r="J7" i="62"/>
  <c r="D11" i="69" s="1"/>
  <c r="H7" i="62"/>
  <c r="D17" i="68" s="1"/>
  <c r="F7" i="62"/>
  <c r="D25" i="67" s="1"/>
  <c r="W6" i="62"/>
  <c r="D10" i="64" s="1"/>
  <c r="P6" i="62"/>
  <c r="N6"/>
  <c r="L6"/>
  <c r="J6"/>
  <c r="H6"/>
  <c r="D10" i="68" s="1"/>
  <c r="F6" i="62"/>
  <c r="T11" l="1"/>
  <c r="G15" i="64" s="1"/>
  <c r="F15"/>
  <c r="A24" i="68"/>
  <c r="A22"/>
  <c r="A11"/>
  <c r="A14"/>
  <c r="A24" i="73"/>
  <c r="T21" i="62"/>
  <c r="G25" i="64" s="1"/>
  <c r="F25"/>
  <c r="D17" i="73"/>
  <c r="A17" s="1"/>
  <c r="P24" i="62"/>
  <c r="T9"/>
  <c r="G13" i="64" s="1"/>
  <c r="F13"/>
  <c r="T22" i="62"/>
  <c r="G26" i="64" s="1"/>
  <c r="F26"/>
  <c r="A21" i="73"/>
  <c r="A26" i="68"/>
  <c r="A16" i="73"/>
  <c r="A13" i="70"/>
  <c r="A20" i="68"/>
  <c r="A23" i="73"/>
  <c r="A11" i="66"/>
  <c r="A26" i="73"/>
  <c r="D10" i="72"/>
  <c r="A10" s="1"/>
  <c r="N24" i="62"/>
  <c r="A13" i="73"/>
  <c r="A16" i="68"/>
  <c r="A14" i="73"/>
  <c r="A13" i="68"/>
  <c r="A11" i="73"/>
  <c r="T20" i="62"/>
  <c r="G24" i="64" s="1"/>
  <c r="F24"/>
  <c r="A10" i="66"/>
  <c r="A10" i="68"/>
  <c r="T7" i="62"/>
  <c r="G11" i="64" s="1"/>
  <c r="F11"/>
  <c r="A25" i="68"/>
  <c r="A20" i="73"/>
  <c r="A23" i="68"/>
  <c r="A27" i="73"/>
  <c r="A27" i="68"/>
  <c r="A22" i="73"/>
  <c r="A12" i="66"/>
  <c r="A12" i="70"/>
  <c r="A10"/>
  <c r="D10" i="67"/>
  <c r="A10" s="1"/>
  <c r="F24" i="62"/>
  <c r="A15" i="73"/>
  <c r="A11" i="70"/>
  <c r="A12" i="68"/>
  <c r="A11" i="72"/>
  <c r="A25" i="69"/>
  <c r="D10"/>
  <c r="A21" s="1"/>
  <c r="J24" i="62"/>
  <c r="A17" i="68"/>
  <c r="A10" i="73"/>
  <c r="A19" i="68"/>
  <c r="A25" i="73"/>
  <c r="A18" i="68"/>
  <c r="A18" i="73"/>
  <c r="A15" i="67"/>
  <c r="T17" i="62"/>
  <c r="G21" i="64" s="1"/>
  <c r="F21"/>
  <c r="A12" i="73"/>
  <c r="D16" i="70"/>
  <c r="A15" s="1"/>
  <c r="L24" i="62"/>
  <c r="A15" i="68"/>
  <c r="A11" i="74"/>
  <c r="A19"/>
  <c r="A17"/>
  <c r="A13"/>
  <c r="A18"/>
  <c r="A15"/>
  <c r="A14"/>
  <c r="A16"/>
  <c r="A12"/>
  <c r="T19" i="62"/>
  <c r="G23" i="64" s="1"/>
  <c r="F23"/>
  <c r="T23" i="62"/>
  <c r="G27" i="64" s="1"/>
  <c r="S24" i="62"/>
  <c r="H24"/>
  <c r="T15"/>
  <c r="G19" i="64" s="1"/>
  <c r="A22" i="69"/>
  <c r="T14" i="62"/>
  <c r="G18" i="64" s="1"/>
  <c r="T8" i="62"/>
  <c r="G12" i="64" s="1"/>
  <c r="A12" i="69"/>
  <c r="A18"/>
  <c r="A19"/>
  <c r="A11"/>
  <c r="A22" i="75"/>
  <c r="A25"/>
  <c r="A19"/>
  <c r="A20"/>
  <c r="A26"/>
  <c r="A17"/>
  <c r="A27"/>
  <c r="A10"/>
  <c r="A15"/>
  <c r="A11"/>
  <c r="A12"/>
  <c r="A21"/>
  <c r="A16"/>
  <c r="A18"/>
  <c r="A23"/>
  <c r="A14"/>
  <c r="A24"/>
  <c r="A13"/>
  <c r="A17" i="69"/>
  <c r="A14"/>
  <c r="A20"/>
  <c r="A16"/>
  <c r="A10" i="74"/>
  <c r="U6" i="62"/>
  <c r="U12"/>
  <c r="U7"/>
  <c r="U13"/>
  <c r="T12"/>
  <c r="G16" i="64" s="1"/>
  <c r="U18" i="62"/>
  <c r="U10"/>
  <c r="U14"/>
  <c r="U22"/>
  <c r="U16"/>
  <c r="U21"/>
  <c r="U8"/>
  <c r="U11"/>
  <c r="U23"/>
  <c r="U9"/>
  <c r="U19"/>
  <c r="U17"/>
  <c r="T6"/>
  <c r="G10" i="64" s="1"/>
  <c r="T10" i="62"/>
  <c r="G14" i="64" s="1"/>
  <c r="T13" i="62"/>
  <c r="G17" i="64" s="1"/>
  <c r="T16" i="62"/>
  <c r="G20" i="64" s="1"/>
  <c r="T18" i="62"/>
  <c r="G22" i="64" s="1"/>
  <c r="U20" i="62"/>
  <c r="U15"/>
  <c r="A10" i="69" l="1"/>
  <c r="A23"/>
  <c r="A24"/>
  <c r="A19" i="73"/>
  <c r="A14" i="67"/>
  <c r="A13"/>
  <c r="A13" i="69"/>
  <c r="A15"/>
  <c r="A14" i="70"/>
  <c r="A12" i="72"/>
  <c r="A11" i="67"/>
  <c r="A12"/>
  <c r="T24" i="62"/>
</calcChain>
</file>

<file path=xl/sharedStrings.xml><?xml version="1.0" encoding="utf-8"?>
<sst xmlns="http://schemas.openxmlformats.org/spreadsheetml/2006/main" count="392" uniqueCount="116">
  <si>
    <t>Xếp thứ tự</t>
  </si>
  <si>
    <t>Sở Nông nghiệp và Phát triển nông thôn</t>
  </si>
  <si>
    <t>Sở Nội vụ</t>
  </si>
  <si>
    <t>Văn phòng UBND tỉnh</t>
  </si>
  <si>
    <t>Sở Giao thông vận tải</t>
  </si>
  <si>
    <t>Sở Giáo dục và Đào tạo</t>
  </si>
  <si>
    <t>Sở Công Thương</t>
  </si>
  <si>
    <t>Sở Thông Tin và Truyền Thông</t>
  </si>
  <si>
    <t>Sở Khoa học và Công nghệ</t>
  </si>
  <si>
    <t>Sở Tài chính</t>
  </si>
  <si>
    <t>Sở Tư pháp</t>
  </si>
  <si>
    <t>Sở Lao động, Thương binh và Xã hội</t>
  </si>
  <si>
    <t>Sở Xây dựng</t>
  </si>
  <si>
    <t>Sở Kế hoạch và Đầu tư</t>
  </si>
  <si>
    <t>Sở Tài nguyên và Môi trường</t>
  </si>
  <si>
    <t>Sở Y tế</t>
  </si>
  <si>
    <t>Sở Văn hóa, Thể thao và Du lịch</t>
  </si>
  <si>
    <t>Thanh tra tỉnh</t>
  </si>
  <si>
    <t>Stt</t>
  </si>
  <si>
    <t>Ban Quản lý các KCN</t>
  </si>
  <si>
    <t xml:space="preserve"> Sở, ban,  ngành </t>
  </si>
  <si>
    <t>Tỷ lệ %</t>
  </si>
  <si>
    <t>Xuất sắc</t>
  </si>
  <si>
    <t>Hoàn thành tốt</t>
  </si>
  <si>
    <t>90-100%, thành phần trên 80%</t>
  </si>
  <si>
    <t>80 dưới 90, thành phần trên 70%</t>
  </si>
  <si>
    <t>Xếp loại
mức độ HTNV người đứng đầu</t>
  </si>
  <si>
    <t>Tổng điểm 7 tiêu chí</t>
  </si>
  <si>
    <r>
      <t xml:space="preserve">Tổng cộng điểm 
</t>
    </r>
    <r>
      <rPr>
        <i/>
        <sz val="9"/>
        <rFont val="Times New Roman"/>
        <family val="1"/>
      </rPr>
      <t>(tối đa 100 điểm)</t>
    </r>
  </si>
  <si>
    <r>
      <t xml:space="preserve">Cải cách thể chế     </t>
    </r>
    <r>
      <rPr>
        <i/>
        <sz val="9"/>
        <rFont val="Times New Roman"/>
        <family val="1"/>
      </rPr>
      <t>(tối đa 10 điểm)</t>
    </r>
    <r>
      <rPr>
        <b/>
        <sz val="9"/>
        <rFont val="Times New Roman"/>
        <family val="1"/>
      </rPr>
      <t xml:space="preserve"> </t>
    </r>
  </si>
  <si>
    <r>
      <t xml:space="preserve">Cải cách TTHC
 </t>
    </r>
    <r>
      <rPr>
        <i/>
        <sz val="9"/>
        <rFont val="Times New Roman"/>
        <family val="1"/>
      </rPr>
      <t>(tối đa 16 điểm)</t>
    </r>
  </si>
  <si>
    <r>
      <t xml:space="preserve"> Cải cách TCBM
</t>
    </r>
    <r>
      <rPr>
        <i/>
        <sz val="9"/>
        <rFont val="Times New Roman"/>
        <family val="1"/>
      </rPr>
      <t xml:space="preserve"> (tối đa 6.5 điểm)</t>
    </r>
  </si>
  <si>
    <r>
      <t xml:space="preserve"> Cải cách chế độ công vụ
</t>
    </r>
    <r>
      <rPr>
        <i/>
        <sz val="9"/>
        <rFont val="Times New Roman"/>
        <family val="1"/>
      </rPr>
      <t xml:space="preserve"> (tối đa 9.5 điểm)</t>
    </r>
  </si>
  <si>
    <r>
      <t xml:space="preserve"> Cải cách tài chính công
</t>
    </r>
    <r>
      <rPr>
        <i/>
        <sz val="9"/>
        <rFont val="Times New Roman"/>
        <family val="1"/>
      </rPr>
      <t xml:space="preserve">(tối đa 6 điểm) </t>
    </r>
  </si>
  <si>
    <r>
      <t xml:space="preserve">Xây dựng CQĐT, CQS
</t>
    </r>
    <r>
      <rPr>
        <i/>
        <sz val="9"/>
        <rFont val="Times New Roman"/>
        <family val="1"/>
      </rPr>
      <t xml:space="preserve">(tối đa 9 điểm) </t>
    </r>
  </si>
  <si>
    <r>
      <t xml:space="preserve">Điều tra XHH của công chức lãnh đạo 
</t>
    </r>
    <r>
      <rPr>
        <i/>
        <sz val="9"/>
        <rFont val="Times New Roman"/>
        <family val="1"/>
      </rPr>
      <t>(tối đa 18.5 điểm)</t>
    </r>
  </si>
  <si>
    <t>BIỂU 01</t>
  </si>
  <si>
    <t>TỔNG HỢP CHUNG KẾT QUẢ ĐÁNH GIÁ, XÁC ĐỊNH CHỈ SỐ</t>
  </si>
  <si>
    <t>của Chủ tịch Ủy ban nhân dân tỉnh Hải Dương)</t>
  </si>
  <si>
    <t>Đơn vị</t>
  </si>
  <si>
    <t xml:space="preserve">Chỉ số tổng hợp
(%)
</t>
  </si>
  <si>
    <t xml:space="preserve">Xếp loại mức độ HTNV 
của người đứng đầu về 
thực hiện CCHC
</t>
  </si>
  <si>
    <t>Thứ tự xếp hạng chỉ số CCHC năm 2023</t>
  </si>
  <si>
    <t>(1)</t>
  </si>
  <si>
    <t>(2)</t>
  </si>
  <si>
    <t>(3)</t>
  </si>
  <si>
    <t>(4)</t>
  </si>
  <si>
    <t>(5)</t>
  </si>
  <si>
    <t>(6)</t>
  </si>
  <si>
    <t>(7)</t>
  </si>
  <si>
    <t>(8)</t>
  </si>
  <si>
    <t>Điểm trong phần mềm</t>
  </si>
  <si>
    <t>Tổng điểm điều tra XHH</t>
  </si>
  <si>
    <r>
      <t xml:space="preserve">Tổng cộng điểm </t>
    </r>
    <r>
      <rPr>
        <sz val="9"/>
        <color rgb="FF000000"/>
        <rFont val="Times New Roman"/>
        <family val="1"/>
      </rPr>
      <t xml:space="preserve"> (tối đa 100 điểm)</t>
    </r>
  </si>
  <si>
    <t>Phụ biểu 1.1</t>
  </si>
  <si>
    <t>Kết quả điểm số và Chỉ số thành phần về Công tác chỉ đạo, điều hành</t>
  </si>
  <si>
    <t>Phụ biểu 1.2</t>
  </si>
  <si>
    <t xml:space="preserve">Kết quả điểm số và Chỉ số thành phần về lĩnh vực Cải cách thể chế </t>
  </si>
  <si>
    <t>Phụ biểu 1.3</t>
  </si>
  <si>
    <t xml:space="preserve">Kết quả điểm số và Chỉ số thành phần về lĩnh vực </t>
  </si>
  <si>
    <t>Phụ biểu 1.4</t>
  </si>
  <si>
    <t xml:space="preserve">Kết quả điểm số và Chỉ số thành phần về lĩnh vực Cải cách tổ chức </t>
  </si>
  <si>
    <r>
      <t xml:space="preserve">Điểm cải cách 
tổ chức bộ máy hành chính 
nhà nước
</t>
    </r>
    <r>
      <rPr>
        <sz val="13"/>
        <color rgb="FF000000"/>
        <rFont val="Times New Roman"/>
        <family val="1"/>
      </rPr>
      <t>(tối đa 6.5 điểm)</t>
    </r>
    <r>
      <rPr>
        <b/>
        <sz val="13"/>
        <color rgb="FF000000"/>
        <rFont val="Times New Roman"/>
        <family val="1"/>
      </rPr>
      <t xml:space="preserve">
</t>
    </r>
  </si>
  <si>
    <t>Phụ biểu 1.5</t>
  </si>
  <si>
    <r>
      <t xml:space="preserve">Điểm cải cách 
chế độ công vụ
</t>
    </r>
    <r>
      <rPr>
        <sz val="13"/>
        <color rgb="FF000000"/>
        <rFont val="Times New Roman"/>
        <family val="1"/>
      </rPr>
      <t>(tối đa 9.5 điểm)</t>
    </r>
  </si>
  <si>
    <t>Phụ biểu 1.6</t>
  </si>
  <si>
    <r>
      <t xml:space="preserve">Điểm cải cách thể chế
 </t>
    </r>
    <r>
      <rPr>
        <sz val="13"/>
        <color rgb="FF000000"/>
        <rFont val="Times New Roman"/>
        <family val="1"/>
      </rPr>
      <t>(tối đa 10 điểm</t>
    </r>
    <r>
      <rPr>
        <b/>
        <sz val="13"/>
        <color rgb="FF000000"/>
        <rFont val="Times New Roman"/>
        <family val="1"/>
      </rPr>
      <t xml:space="preserve">
</t>
    </r>
  </si>
  <si>
    <t>Chỉ số tổng hợp
(%)</t>
  </si>
  <si>
    <t>Phụ biểu 1.7</t>
  </si>
  <si>
    <t xml:space="preserve">Kết quả điểm số và Chỉ số thành phần về lĩnh vực Xây dựng và phát triển </t>
  </si>
  <si>
    <t>Phụ biểu 1.8</t>
  </si>
  <si>
    <t>Phụ biểu 1.9</t>
  </si>
  <si>
    <r>
      <t xml:space="preserve">Điểm xây dựng 
và phát triển 
chính quyền điện tử, chính quyền số
</t>
    </r>
    <r>
      <rPr>
        <sz val="13"/>
        <color rgb="FF000000"/>
        <rFont val="Times New Roman"/>
        <family val="1"/>
      </rPr>
      <t>(tối đa 9 điểm)</t>
    </r>
  </si>
  <si>
    <r>
      <t xml:space="preserve">Xếp hạng theo lĩnh vực 
</t>
    </r>
    <r>
      <rPr>
        <sz val="13"/>
        <color rgb="FF000000"/>
        <rFont val="Times New Roman"/>
        <family val="1"/>
      </rPr>
      <t>(Có 18 nhóm hạng</t>
    </r>
  </si>
  <si>
    <r>
      <t xml:space="preserve">Xếp hạng theo lĩnh vực 
</t>
    </r>
    <r>
      <rPr>
        <sz val="13"/>
        <color rgb="FF000000"/>
        <rFont val="Times New Roman"/>
        <family val="1"/>
      </rPr>
      <t>(Có 17 nhóm hạng</t>
    </r>
  </si>
  <si>
    <t>Kết quả điểm số và Chỉ số thành phần đánh giá của cán bộ, công chức lãnh đạo, quản lý</t>
  </si>
  <si>
    <r>
      <t>Điểm chỉ số đánh giá của công chức lãnh đạo, quản lý đối với các Sở, banh ngành</t>
    </r>
    <r>
      <rPr>
        <sz val="13"/>
        <color rgb="FF000000"/>
        <rFont val="Times New Roman"/>
        <family val="1"/>
      </rPr>
      <t xml:space="preserve">
(tối đa 18,5 điểm) </t>
    </r>
  </si>
  <si>
    <t>Kết quả điểm số và Chỉ số thành phần khảo sát đo lường sự hài lòng của người dân,</t>
  </si>
  <si>
    <r>
      <t xml:space="preserve">Điểm 07 lĩnh vực đã chấm 
</t>
    </r>
    <r>
      <rPr>
        <i/>
        <sz val="9"/>
        <rFont val="Times New Roman"/>
        <family val="1"/>
      </rPr>
      <t>(tối đa 69,5 điểm)</t>
    </r>
  </si>
  <si>
    <r>
      <t xml:space="preserve">Điểm điều tra XHH  </t>
    </r>
    <r>
      <rPr>
        <i/>
        <sz val="9"/>
        <rFont val="Times New Roman"/>
        <family val="1"/>
      </rPr>
      <t>(tối đa 30,5 điểm)</t>
    </r>
  </si>
  <si>
    <r>
      <t xml:space="preserve"> Chỉ đạo, điều hành
 </t>
    </r>
    <r>
      <rPr>
        <i/>
        <sz val="9"/>
        <rFont val="Times New Roman"/>
        <family val="1"/>
      </rPr>
      <t xml:space="preserve"> (tối đa 12.5 điểm)</t>
    </r>
  </si>
  <si>
    <r>
      <t xml:space="preserve">Khảo sát sự hài lòng người dân, tổ chức
</t>
    </r>
    <r>
      <rPr>
        <i/>
        <sz val="9"/>
        <rFont val="Times New Roman"/>
        <family val="1"/>
      </rPr>
      <t xml:space="preserve">(tối đa 12 điểm) </t>
    </r>
  </si>
  <si>
    <t>CẢI CÁCH HÀNH CHÍNH CỦA CÁC SỞ, BAN, NGÀNH NĂM 2024</t>
  </si>
  <si>
    <t>Thứ tự xếp hạng chỉ số CCHC năm 2024</t>
  </si>
  <si>
    <r>
      <t xml:space="preserve">Tổng điểm điều tra XHH            </t>
    </r>
    <r>
      <rPr>
        <sz val="9"/>
        <color rgb="FF000000"/>
        <rFont val="Times New Roman"/>
        <family val="1"/>
      </rPr>
      <t>(tối đa 30.5 điểm)</t>
    </r>
  </si>
  <si>
    <t>cải cách hành chính tại các sở, ban, ngành năm 2024</t>
  </si>
  <si>
    <r>
      <t xml:space="preserve">Điểm công tác 
chỉ đạo, điều hành cải cách hành chính
</t>
    </r>
    <r>
      <rPr>
        <sz val="13"/>
        <color rgb="FF000000"/>
        <rFont val="Times New Roman"/>
        <family val="1"/>
      </rPr>
      <t>(tối đa 12.5 điểm)</t>
    </r>
    <r>
      <rPr>
        <b/>
        <sz val="13"/>
        <color rgb="FF000000"/>
        <rFont val="Times New Roman"/>
        <family val="1"/>
      </rPr>
      <t xml:space="preserve">
</t>
    </r>
  </si>
  <si>
    <t>tại các sở, ban, ngành năm 2024</t>
  </si>
  <si>
    <t>Cải cách thủ tục hành chính tại các sở, ban, ngành năm 2024</t>
  </si>
  <si>
    <t>bộ máy hành chính nhà nước tại các sở, ban, ngành năm 2024</t>
  </si>
  <si>
    <t>Cải cách chế độ công vụ tại các sở, ban, ngành năm 2024</t>
  </si>
  <si>
    <t>Cải cách tài chính công tại các sở, ban, ngành năm 2024</t>
  </si>
  <si>
    <t>Chính quyền điện tử, Chính quyền số tại các sở, ban, ngành năm 2024</t>
  </si>
  <si>
    <t>đối với CCHC của sở, ban, ngành năm 2024 (qua điều tra XHH)</t>
  </si>
  <si>
    <r>
      <t>Điểm chỉ số sự hài lòng người dân, tổ chức đối với sự phục vụ của cơ quan HCNN</t>
    </r>
    <r>
      <rPr>
        <sz val="13"/>
        <color rgb="FF000000"/>
        <rFont val="Times New Roman"/>
        <family val="1"/>
      </rPr>
      <t xml:space="preserve">
(tối đa 12 điểm) </t>
    </r>
  </si>
  <si>
    <t>tổ chức đối với sự phục vụ của cơ quan HCNN (SIPAS) 
tại các sở, ban, ngành năm 2024 (qua điều tra XHH)</t>
  </si>
  <si>
    <t>Không hoàn thành</t>
  </si>
  <si>
    <t>dưới 65%</t>
  </si>
  <si>
    <t>Kiểm điểm</t>
  </si>
  <si>
    <t>CCTTHC và XDCQDTCQS dưới 75%</t>
  </si>
  <si>
    <t>Xếp loại năm 2023</t>
  </si>
  <si>
    <t>HTXSNV</t>
  </si>
  <si>
    <t>HTTNV</t>
  </si>
  <si>
    <t>nA</t>
  </si>
  <si>
    <r>
      <t>Tổng điểm đánh giá qua TLKC
7 lĩnh vực CCHC</t>
    </r>
    <r>
      <rPr>
        <sz val="9"/>
        <color rgb="FF000000"/>
        <rFont val="Times New Roman"/>
        <family val="1"/>
      </rPr>
      <t>(tối đa 69.5 điểm)</t>
    </r>
  </si>
  <si>
    <r>
      <t xml:space="preserve">Xếp hạng theo lĩnh vực 
</t>
    </r>
    <r>
      <rPr>
        <sz val="13"/>
        <color rgb="FF000000"/>
        <rFont val="Times New Roman"/>
        <family val="1"/>
      </rPr>
      <t>(Có 15 nhóm hạng</t>
    </r>
  </si>
  <si>
    <r>
      <t xml:space="preserve">Xếp hạng theo lĩnh vực 
</t>
    </r>
    <r>
      <rPr>
        <sz val="13"/>
        <color rgb="FF000000"/>
        <rFont val="Times New Roman"/>
        <family val="1"/>
      </rPr>
      <t>(Có 08 nhóm hạng</t>
    </r>
  </si>
  <si>
    <r>
      <t xml:space="preserve">Điểm cải cách 
tài chính công
</t>
    </r>
    <r>
      <rPr>
        <sz val="13"/>
        <color rgb="FF000000"/>
        <rFont val="Times New Roman"/>
        <family val="1"/>
      </rPr>
      <t>(tối đa 6 điểm)</t>
    </r>
  </si>
  <si>
    <r>
      <t xml:space="preserve">Xếp hạng theo lĩnh vực 
</t>
    </r>
    <r>
      <rPr>
        <sz val="13"/>
        <color rgb="FF000000"/>
        <rFont val="Times New Roman"/>
        <family val="1"/>
      </rPr>
      <t>(Có 03 nhóm hạng)</t>
    </r>
  </si>
  <si>
    <r>
      <t xml:space="preserve">Xếp hạng theo lĩnh vực 
</t>
    </r>
    <r>
      <rPr>
        <sz val="13"/>
        <color rgb="FF000000"/>
        <rFont val="Times New Roman"/>
        <family val="1"/>
      </rPr>
      <t>(Có 18 nhóm hạng)</t>
    </r>
  </si>
  <si>
    <r>
      <t xml:space="preserve">Xếp hạng theo lĩnh vực 
</t>
    </r>
    <r>
      <rPr>
        <sz val="13"/>
        <color rgb="FF000000"/>
        <rFont val="Times New Roman"/>
        <family val="1"/>
      </rPr>
      <t>(Có 03 
nhóm hạng)</t>
    </r>
  </si>
  <si>
    <r>
      <t xml:space="preserve">Xếp hạng theo lĩnh vực 
</t>
    </r>
    <r>
      <rPr>
        <sz val="13"/>
        <color rgb="FF000000"/>
        <rFont val="Times New Roman"/>
        <family val="1"/>
      </rPr>
      <t>(Có 02
 nhóm hạng)</t>
    </r>
  </si>
  <si>
    <r>
      <t xml:space="preserve">Xếp hạng theo lĩnh vực 
</t>
    </r>
    <r>
      <rPr>
        <sz val="13"/>
        <color rgb="FF000000"/>
        <rFont val="Times New Roman"/>
        <family val="1"/>
      </rPr>
      <t>(Có 17 
nhóm hạng)</t>
    </r>
  </si>
  <si>
    <t>BIỂU TỔNG HỢP 
ĐÁNH GIÁ, XÁC ĐỊNH CHỈ SỐ CẢI CÁCH HÀNH CHÍNH CÁC SỞ, NGÀNH NĂM 2024</t>
  </si>
  <si>
    <r>
      <t xml:space="preserve">Điểmcải cách
thủ tục hành chính
</t>
    </r>
    <r>
      <rPr>
        <sz val="13"/>
        <color rgb="FF000000"/>
        <rFont val="Times New Roman"/>
        <family val="1"/>
      </rPr>
      <t>(tối đa 16 điểm)</t>
    </r>
  </si>
  <si>
    <t>(Kèm theo Quyết định số:  868/QĐ-UBND ngày 31 tháng 3 năm 2025</t>
  </si>
</sst>
</file>

<file path=xl/styles.xml><?xml version="1.0" encoding="utf-8"?>
<styleSheet xmlns="http://schemas.openxmlformats.org/spreadsheetml/2006/main">
  <numFmts count="5">
    <numFmt numFmtId="164" formatCode="0.000"/>
    <numFmt numFmtId="165" formatCode="0.0%"/>
    <numFmt numFmtId="166" formatCode="0.0"/>
    <numFmt numFmtId="167" formatCode="#,##0.000"/>
    <numFmt numFmtId="168" formatCode="#,##0.0"/>
  </numFmts>
  <fonts count="39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0"/>
      <color rgb="FFFF0000"/>
      <name val="Times New Roman"/>
      <family val="1"/>
    </font>
    <font>
      <sz val="11"/>
      <color rgb="FFFF0000"/>
      <name val="Calibri"/>
      <family val="2"/>
      <scheme val="minor"/>
    </font>
    <font>
      <sz val="10"/>
      <name val="Times New Roman"/>
      <family val="1"/>
    </font>
    <font>
      <b/>
      <sz val="9"/>
      <name val="Times New Roman"/>
      <family val="1"/>
    </font>
    <font>
      <i/>
      <sz val="9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i/>
      <sz val="7"/>
      <name val="Times New Roman"/>
      <family val="1"/>
    </font>
    <font>
      <sz val="11"/>
      <name val="Calibri"/>
      <family val="2"/>
      <scheme val="minor"/>
    </font>
    <font>
      <b/>
      <sz val="14"/>
      <color rgb="FF000000"/>
      <name val="Times New Roman"/>
      <family val="1"/>
    </font>
    <font>
      <b/>
      <sz val="13"/>
      <color rgb="FF000000"/>
      <name val="Times New Roman"/>
      <family val="1"/>
    </font>
    <font>
      <i/>
      <sz val="14"/>
      <color rgb="FF000000"/>
      <name val="Times New Roman"/>
      <family val="1"/>
    </font>
    <font>
      <i/>
      <sz val="11"/>
      <name val="Times New Roman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i/>
      <sz val="13"/>
      <name val="Times New Roman"/>
      <family val="1"/>
    </font>
    <font>
      <sz val="13"/>
      <name val="Times New Roman"/>
      <family val="1"/>
    </font>
    <font>
      <sz val="13"/>
      <color rgb="FF000000"/>
      <name val="Times New Roman"/>
      <family val="1"/>
    </font>
    <font>
      <b/>
      <sz val="12"/>
      <color rgb="FF000000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8"/>
      <color theme="1"/>
      <name val="Times New Roman"/>
      <family val="1"/>
    </font>
    <font>
      <sz val="8"/>
      <color rgb="FFFF0000"/>
      <name val="Times New Roman"/>
      <family val="1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u/>
      <sz val="11"/>
      <color theme="10"/>
      <name val="Calibri"/>
      <family val="2"/>
      <scheme val="minor"/>
    </font>
    <font>
      <sz val="13"/>
      <color theme="1"/>
      <name val="Times New Roman"/>
      <family val="1"/>
    </font>
    <font>
      <sz val="11"/>
      <color theme="0"/>
      <name val="Calibri"/>
      <family val="2"/>
      <scheme val="minor"/>
    </font>
    <font>
      <sz val="8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3" fillId="0" borderId="0"/>
    <xf numFmtId="0" fontId="35" fillId="0" borderId="0" applyNumberFormat="0" applyFill="0" applyBorder="0" applyAlignment="0" applyProtection="0"/>
  </cellStyleXfs>
  <cellXfs count="111">
    <xf numFmtId="0" fontId="0" fillId="0" borderId="0" xfId="0"/>
    <xf numFmtId="0" fontId="2" fillId="0" borderId="0" xfId="0" applyFont="1"/>
    <xf numFmtId="0" fontId="1" fillId="0" borderId="0" xfId="0" applyFont="1"/>
    <xf numFmtId="0" fontId="2" fillId="2" borderId="0" xfId="0" applyFont="1" applyFill="1"/>
    <xf numFmtId="0" fontId="6" fillId="2" borderId="0" xfId="0" applyFont="1" applyFill="1"/>
    <xf numFmtId="0" fontId="5" fillId="2" borderId="0" xfId="0" applyFont="1" applyFill="1"/>
    <xf numFmtId="0" fontId="0" fillId="0" borderId="0" xfId="0" applyAlignment="1">
      <alignment horizontal="center" vertical="center"/>
    </xf>
    <xf numFmtId="0" fontId="7" fillId="2" borderId="0" xfId="0" applyFont="1" applyFill="1"/>
    <xf numFmtId="0" fontId="7" fillId="0" borderId="0" xfId="0" applyFont="1"/>
    <xf numFmtId="0" fontId="10" fillId="0" borderId="0" xfId="0" applyFont="1"/>
    <xf numFmtId="0" fontId="1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3" fillId="2" borderId="0" xfId="0" applyFont="1" applyFill="1"/>
    <xf numFmtId="0" fontId="0" fillId="0" borderId="0" xfId="0" applyAlignment="1">
      <alignment horizontal="center"/>
    </xf>
    <xf numFmtId="49" fontId="17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/>
    </xf>
    <xf numFmtId="10" fontId="21" fillId="0" borderId="1" xfId="0" applyNumberFormat="1" applyFont="1" applyBorder="1" applyAlignment="1">
      <alignment horizontal="center" vertical="center"/>
    </xf>
    <xf numFmtId="2" fontId="21" fillId="0" borderId="1" xfId="0" applyNumberFormat="1" applyFont="1" applyBorder="1" applyAlignment="1">
      <alignment horizontal="center" vertical="center"/>
    </xf>
    <xf numFmtId="164" fontId="21" fillId="0" borderId="1" xfId="0" applyNumberFormat="1" applyFont="1" applyBorder="1" applyAlignment="1">
      <alignment horizontal="center" vertical="center"/>
    </xf>
    <xf numFmtId="166" fontId="21" fillId="0" borderId="1" xfId="0" applyNumberFormat="1" applyFont="1" applyBorder="1" applyAlignment="1">
      <alignment horizontal="center" vertical="center"/>
    </xf>
    <xf numFmtId="165" fontId="21" fillId="0" borderId="1" xfId="1" applyNumberFormat="1" applyFont="1" applyBorder="1" applyAlignment="1">
      <alignment horizontal="center" vertical="center"/>
    </xf>
    <xf numFmtId="9" fontId="21" fillId="0" borderId="1" xfId="1" applyNumberFormat="1" applyFont="1" applyBorder="1" applyAlignment="1">
      <alignment horizontal="center" vertical="center"/>
    </xf>
    <xf numFmtId="10" fontId="0" fillId="0" borderId="0" xfId="1" applyNumberFormat="1" applyFont="1"/>
    <xf numFmtId="9" fontId="21" fillId="0" borderId="1" xfId="0" applyNumberFormat="1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/>
    </xf>
    <xf numFmtId="0" fontId="7" fillId="2" borderId="0" xfId="0" applyFont="1" applyFill="1" applyBorder="1" applyAlignment="1">
      <alignment wrapText="1"/>
    </xf>
    <xf numFmtId="2" fontId="24" fillId="2" borderId="1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 wrapText="1"/>
    </xf>
    <xf numFmtId="1" fontId="27" fillId="2" borderId="1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1" fontId="27" fillId="2" borderId="0" xfId="0" applyNumberFormat="1" applyFont="1" applyFill="1" applyBorder="1" applyAlignment="1">
      <alignment horizontal="center" vertical="center"/>
    </xf>
    <xf numFmtId="165" fontId="26" fillId="2" borderId="1" xfId="1" applyNumberFormat="1" applyFont="1" applyFill="1" applyBorder="1" applyAlignment="1">
      <alignment horizontal="center" vertical="center"/>
    </xf>
    <xf numFmtId="164" fontId="25" fillId="2" borderId="1" xfId="0" applyNumberFormat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/>
    </xf>
    <xf numFmtId="0" fontId="32" fillId="0" borderId="0" xfId="0" applyFont="1"/>
    <xf numFmtId="10" fontId="28" fillId="2" borderId="0" xfId="1" applyNumberFormat="1" applyFont="1" applyFill="1" applyBorder="1" applyAlignment="1">
      <alignment horizontal="center" vertical="center"/>
    </xf>
    <xf numFmtId="0" fontId="6" fillId="2" borderId="0" xfId="0" applyFont="1" applyFill="1" applyBorder="1"/>
    <xf numFmtId="0" fontId="6" fillId="2" borderId="0" xfId="0" applyFont="1" applyFill="1" applyAlignment="1">
      <alignment horizontal="center" vertical="center"/>
    </xf>
    <xf numFmtId="0" fontId="32" fillId="0" borderId="1" xfId="0" applyFont="1" applyFill="1" applyBorder="1" applyAlignment="1">
      <alignment vertical="center" wrapText="1"/>
    </xf>
    <xf numFmtId="0" fontId="33" fillId="0" borderId="1" xfId="0" applyFont="1" applyBorder="1" applyAlignment="1">
      <alignment horizontal="center" vertical="center"/>
    </xf>
    <xf numFmtId="2" fontId="33" fillId="0" borderId="1" xfId="0" applyNumberFormat="1" applyFont="1" applyBorder="1" applyAlignment="1">
      <alignment horizontal="center" vertical="center"/>
    </xf>
    <xf numFmtId="10" fontId="33" fillId="0" borderId="1" xfId="0" applyNumberFormat="1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35" fillId="0" borderId="0" xfId="3" applyBorder="1" applyAlignment="1">
      <alignment horizontal="center" vertical="center" wrapText="1"/>
    </xf>
    <xf numFmtId="164" fontId="33" fillId="0" borderId="1" xfId="0" applyNumberFormat="1" applyFont="1" applyBorder="1" applyAlignment="1">
      <alignment horizontal="center" vertical="center"/>
    </xf>
    <xf numFmtId="0" fontId="36" fillId="0" borderId="1" xfId="0" applyFont="1" applyFill="1" applyBorder="1" applyAlignment="1">
      <alignment vertical="center" wrapText="1"/>
    </xf>
    <xf numFmtId="0" fontId="26" fillId="2" borderId="1" xfId="0" applyFont="1" applyFill="1" applyBorder="1" applyAlignment="1">
      <alignment vertical="center" wrapText="1"/>
    </xf>
    <xf numFmtId="164" fontId="26" fillId="2" borderId="1" xfId="0" applyNumberFormat="1" applyFont="1" applyFill="1" applyBorder="1" applyAlignment="1">
      <alignment horizontal="center" vertical="center"/>
    </xf>
    <xf numFmtId="10" fontId="30" fillId="2" borderId="1" xfId="1" applyNumberFormat="1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9" fontId="26" fillId="2" borderId="1" xfId="1" applyNumberFormat="1" applyFont="1" applyFill="1" applyBorder="1" applyAlignment="1">
      <alignment horizontal="center" vertical="center"/>
    </xf>
    <xf numFmtId="9" fontId="26" fillId="2" borderId="1" xfId="1" applyFont="1" applyFill="1" applyBorder="1" applyAlignment="1">
      <alignment horizontal="center" vertical="center"/>
    </xf>
    <xf numFmtId="2" fontId="26" fillId="2" borderId="1" xfId="0" applyNumberFormat="1" applyFont="1" applyFill="1" applyBorder="1" applyAlignment="1">
      <alignment horizontal="center" vertical="center" wrapText="1"/>
    </xf>
    <xf numFmtId="10" fontId="24" fillId="2" borderId="1" xfId="1" applyNumberFormat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164" fontId="24" fillId="2" borderId="1" xfId="0" applyNumberFormat="1" applyFont="1" applyFill="1" applyBorder="1" applyAlignment="1">
      <alignment horizontal="center" vertical="center"/>
    </xf>
    <xf numFmtId="2" fontId="26" fillId="2" borderId="1" xfId="0" applyNumberFormat="1" applyFont="1" applyFill="1" applyBorder="1" applyAlignment="1">
      <alignment horizontal="center" vertical="center"/>
    </xf>
    <xf numFmtId="2" fontId="27" fillId="2" borderId="1" xfId="0" applyNumberFormat="1" applyFont="1" applyFill="1" applyBorder="1" applyAlignment="1">
      <alignment horizontal="center" vertical="center" wrapText="1"/>
    </xf>
    <xf numFmtId="4" fontId="26" fillId="2" borderId="1" xfId="0" applyNumberFormat="1" applyFont="1" applyFill="1" applyBorder="1" applyAlignment="1">
      <alignment horizontal="center" vertical="center"/>
    </xf>
    <xf numFmtId="167" fontId="26" fillId="2" borderId="1" xfId="0" applyNumberFormat="1" applyFont="1" applyFill="1" applyBorder="1" applyAlignment="1">
      <alignment horizontal="center" vertical="center"/>
    </xf>
    <xf numFmtId="168" fontId="26" fillId="2" borderId="1" xfId="0" applyNumberFormat="1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4" fontId="27" fillId="2" borderId="1" xfId="0" applyNumberFormat="1" applyFont="1" applyFill="1" applyBorder="1" applyAlignment="1">
      <alignment horizontal="center" vertical="center"/>
    </xf>
    <xf numFmtId="0" fontId="37" fillId="2" borderId="0" xfId="0" applyFont="1" applyFill="1" applyBorder="1"/>
    <xf numFmtId="164" fontId="38" fillId="2" borderId="0" xfId="0" applyNumberFormat="1" applyFont="1" applyFill="1" applyBorder="1" applyAlignment="1">
      <alignment horizontal="center" vertical="center"/>
    </xf>
    <xf numFmtId="10" fontId="38" fillId="2" borderId="0" xfId="1" applyNumberFormat="1" applyFont="1" applyFill="1" applyBorder="1" applyAlignment="1">
      <alignment horizontal="center" vertical="center"/>
    </xf>
    <xf numFmtId="165" fontId="38" fillId="2" borderId="0" xfId="1" applyNumberFormat="1" applyFont="1" applyFill="1" applyBorder="1" applyAlignment="1">
      <alignment horizontal="center" vertical="center"/>
    </xf>
    <xf numFmtId="0" fontId="37" fillId="2" borderId="0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center" vertical="center"/>
    </xf>
    <xf numFmtId="0" fontId="37" fillId="2" borderId="0" xfId="0" applyFont="1" applyFill="1"/>
    <xf numFmtId="10" fontId="21" fillId="0" borderId="1" xfId="1" applyNumberFormat="1" applyFont="1" applyBorder="1" applyAlignment="1">
      <alignment horizontal="center" vertical="center"/>
    </xf>
    <xf numFmtId="165" fontId="21" fillId="0" borderId="1" xfId="0" applyNumberFormat="1" applyFont="1" applyBorder="1" applyAlignment="1">
      <alignment horizontal="center" vertical="center"/>
    </xf>
    <xf numFmtId="165" fontId="0" fillId="0" borderId="0" xfId="1" applyNumberFormat="1" applyFont="1"/>
    <xf numFmtId="164" fontId="30" fillId="2" borderId="1" xfId="0" applyNumberFormat="1" applyFont="1" applyFill="1" applyBorder="1" applyAlignment="1">
      <alignment horizontal="center" vertical="center"/>
    </xf>
    <xf numFmtId="165" fontId="30" fillId="2" borderId="1" xfId="1" applyNumberFormat="1" applyFont="1" applyFill="1" applyBorder="1" applyAlignment="1">
      <alignment horizontal="center" vertical="center"/>
    </xf>
    <xf numFmtId="2" fontId="24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/>
    </xf>
    <xf numFmtId="10" fontId="26" fillId="2" borderId="1" xfId="1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justify" wrapText="1"/>
    </xf>
    <xf numFmtId="164" fontId="31" fillId="2" borderId="1" xfId="0" applyNumberFormat="1" applyFont="1" applyFill="1" applyBorder="1" applyAlignment="1">
      <alignment horizontal="center" vertical="center" wrapText="1"/>
    </xf>
    <xf numFmtId="3" fontId="26" fillId="2" borderId="1" xfId="0" applyNumberFormat="1" applyFont="1" applyFill="1" applyBorder="1" applyAlignment="1">
      <alignment horizontal="center" vertical="center"/>
    </xf>
    <xf numFmtId="2" fontId="27" fillId="2" borderId="0" xfId="0" applyNumberFormat="1" applyFont="1" applyFill="1" applyBorder="1" applyAlignment="1">
      <alignment horizontal="center" vertical="center"/>
    </xf>
    <xf numFmtId="2" fontId="7" fillId="2" borderId="0" xfId="0" applyNumberFormat="1" applyFont="1" applyFill="1"/>
    <xf numFmtId="167" fontId="30" fillId="2" borderId="1" xfId="0" applyNumberFormat="1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165" fontId="24" fillId="2" borderId="1" xfId="1" applyNumberFormat="1" applyFont="1" applyFill="1" applyBorder="1" applyAlignment="1">
      <alignment horizontal="center" vertical="center" wrapText="1"/>
    </xf>
    <xf numFmtId="2" fontId="25" fillId="2" borderId="1" xfId="0" applyNumberFormat="1" applyFont="1" applyFill="1" applyBorder="1" applyAlignment="1">
      <alignment horizontal="center" vertical="center" wrapText="1"/>
    </xf>
    <xf numFmtId="1" fontId="27" fillId="2" borderId="0" xfId="0" applyNumberFormat="1" applyFont="1" applyFill="1" applyBorder="1" applyAlignment="1">
      <alignment horizontal="center" vertical="center" wrapText="1"/>
    </xf>
    <xf numFmtId="0" fontId="13" fillId="2" borderId="0" xfId="0" applyFont="1" applyFill="1" applyBorder="1"/>
    <xf numFmtId="0" fontId="3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center" wrapText="1"/>
    </xf>
  </cellXfs>
  <cellStyles count="4">
    <cellStyle name="Hyperlink" xfId="3" builtinId="8"/>
    <cellStyle name="Normal" xfId="0" builtinId="0"/>
    <cellStyle name="Normal 2" xfId="2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168523</xdr:colOff>
      <xdr:row>0</xdr:row>
      <xdr:rowOff>549518</xdr:rowOff>
    </xdr:from>
    <xdr:to>
      <xdr:col>12</xdr:col>
      <xdr:colOff>337042</xdr:colOff>
      <xdr:row>0</xdr:row>
      <xdr:rowOff>549518</xdr:rowOff>
    </xdr:to>
    <xdr:cxnSp macro="">
      <xdr:nvCxnSpPr>
        <xdr:cNvPr id="2" name="Straight Connector 1"/>
        <xdr:cNvCxnSpPr/>
      </xdr:nvCxnSpPr>
      <xdr:spPr>
        <a:xfrm>
          <a:off x="3949215" y="549518"/>
          <a:ext cx="1333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628650</xdr:colOff>
      <xdr:row>6</xdr:row>
      <xdr:rowOff>0</xdr:rowOff>
    </xdr:from>
    <xdr:to>
      <xdr:col>2</xdr:col>
      <xdr:colOff>228039</xdr:colOff>
      <xdr:row>6</xdr:row>
      <xdr:rowOff>11206</xdr:rowOff>
    </xdr:to>
    <xdr:cxnSp macro="">
      <xdr:nvCxnSpPr>
        <xdr:cNvPr id="2" name="Straight Connector 1"/>
        <xdr:cNvCxnSpPr/>
      </xdr:nvCxnSpPr>
      <xdr:spPr>
        <a:xfrm flipV="1">
          <a:off x="1524000" y="1457325"/>
          <a:ext cx="2218764" cy="1120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705973</xdr:colOff>
      <xdr:row>6</xdr:row>
      <xdr:rowOff>0</xdr:rowOff>
    </xdr:from>
    <xdr:to>
      <xdr:col>5</xdr:col>
      <xdr:colOff>156885</xdr:colOff>
      <xdr:row>6</xdr:row>
      <xdr:rowOff>1588</xdr:rowOff>
    </xdr:to>
    <xdr:cxnSp macro="">
      <xdr:nvCxnSpPr>
        <xdr:cNvPr id="3" name="Straight Connector 2"/>
        <xdr:cNvCxnSpPr/>
      </xdr:nvCxnSpPr>
      <xdr:spPr>
        <a:xfrm>
          <a:off x="1669679" y="1255059"/>
          <a:ext cx="2297206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605118</xdr:colOff>
      <xdr:row>6</xdr:row>
      <xdr:rowOff>0</xdr:rowOff>
    </xdr:from>
    <xdr:to>
      <xdr:col>2</xdr:col>
      <xdr:colOff>33617</xdr:colOff>
      <xdr:row>6</xdr:row>
      <xdr:rowOff>11206</xdr:rowOff>
    </xdr:to>
    <xdr:cxnSp macro="">
      <xdr:nvCxnSpPr>
        <xdr:cNvPr id="3" name="Straight Connector 2"/>
        <xdr:cNvCxnSpPr/>
      </xdr:nvCxnSpPr>
      <xdr:spPr>
        <a:xfrm flipV="1">
          <a:off x="1557618" y="1255059"/>
          <a:ext cx="2218764" cy="1120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476250</xdr:colOff>
      <xdr:row>6</xdr:row>
      <xdr:rowOff>9525</xdr:rowOff>
    </xdr:from>
    <xdr:to>
      <xdr:col>1</xdr:col>
      <xdr:colOff>2571750</xdr:colOff>
      <xdr:row>6</xdr:row>
      <xdr:rowOff>9526</xdr:rowOff>
    </xdr:to>
    <xdr:cxnSp macro="">
      <xdr:nvCxnSpPr>
        <xdr:cNvPr id="2" name="Straight Connector 1"/>
        <xdr:cNvCxnSpPr/>
      </xdr:nvCxnSpPr>
      <xdr:spPr>
        <a:xfrm flipV="1">
          <a:off x="1428750" y="1257300"/>
          <a:ext cx="209550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590550</xdr:colOff>
      <xdr:row>5</xdr:row>
      <xdr:rowOff>228600</xdr:rowOff>
    </xdr:from>
    <xdr:to>
      <xdr:col>2</xdr:col>
      <xdr:colOff>180414</xdr:colOff>
      <xdr:row>6</xdr:row>
      <xdr:rowOff>1681</xdr:rowOff>
    </xdr:to>
    <xdr:cxnSp macro="">
      <xdr:nvCxnSpPr>
        <xdr:cNvPr id="2" name="Straight Connector 1"/>
        <xdr:cNvCxnSpPr/>
      </xdr:nvCxnSpPr>
      <xdr:spPr>
        <a:xfrm flipV="1">
          <a:off x="1543050" y="1238250"/>
          <a:ext cx="2218764" cy="1120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761999</xdr:colOff>
      <xdr:row>6</xdr:row>
      <xdr:rowOff>44823</xdr:rowOff>
    </xdr:from>
    <xdr:to>
      <xdr:col>2</xdr:col>
      <xdr:colOff>235321</xdr:colOff>
      <xdr:row>6</xdr:row>
      <xdr:rowOff>56029</xdr:rowOff>
    </xdr:to>
    <xdr:cxnSp macro="">
      <xdr:nvCxnSpPr>
        <xdr:cNvPr id="2" name="Straight Connector 1"/>
        <xdr:cNvCxnSpPr/>
      </xdr:nvCxnSpPr>
      <xdr:spPr>
        <a:xfrm flipV="1">
          <a:off x="1680881" y="1299882"/>
          <a:ext cx="2218764" cy="1120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784413</xdr:colOff>
      <xdr:row>6</xdr:row>
      <xdr:rowOff>11205</xdr:rowOff>
    </xdr:from>
    <xdr:to>
      <xdr:col>2</xdr:col>
      <xdr:colOff>0</xdr:colOff>
      <xdr:row>6</xdr:row>
      <xdr:rowOff>22411</xdr:rowOff>
    </xdr:to>
    <xdr:cxnSp macro="">
      <xdr:nvCxnSpPr>
        <xdr:cNvPr id="3" name="Straight Connector 2"/>
        <xdr:cNvCxnSpPr/>
      </xdr:nvCxnSpPr>
      <xdr:spPr>
        <a:xfrm flipV="1">
          <a:off x="1636060" y="1266264"/>
          <a:ext cx="2218764" cy="1120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895350</xdr:colOff>
      <xdr:row>5</xdr:row>
      <xdr:rowOff>228600</xdr:rowOff>
    </xdr:from>
    <xdr:to>
      <xdr:col>2</xdr:col>
      <xdr:colOff>170889</xdr:colOff>
      <xdr:row>6</xdr:row>
      <xdr:rowOff>1681</xdr:rowOff>
    </xdr:to>
    <xdr:cxnSp macro="">
      <xdr:nvCxnSpPr>
        <xdr:cNvPr id="2" name="Straight Connector 1"/>
        <xdr:cNvCxnSpPr/>
      </xdr:nvCxnSpPr>
      <xdr:spPr>
        <a:xfrm flipV="1">
          <a:off x="1714500" y="1257300"/>
          <a:ext cx="2218764" cy="1120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781050</xdr:colOff>
      <xdr:row>6</xdr:row>
      <xdr:rowOff>9525</xdr:rowOff>
    </xdr:from>
    <xdr:to>
      <xdr:col>2</xdr:col>
      <xdr:colOff>313764</xdr:colOff>
      <xdr:row>6</xdr:row>
      <xdr:rowOff>20731</xdr:rowOff>
    </xdr:to>
    <xdr:cxnSp macro="">
      <xdr:nvCxnSpPr>
        <xdr:cNvPr id="2" name="Straight Connector 1"/>
        <xdr:cNvCxnSpPr/>
      </xdr:nvCxnSpPr>
      <xdr:spPr>
        <a:xfrm flipV="1">
          <a:off x="1733550" y="1276350"/>
          <a:ext cx="2218764" cy="1120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28"/>
  <sheetViews>
    <sheetView topLeftCell="A10" zoomScale="130" zoomScaleNormal="130" workbookViewId="0">
      <selection activeCell="B27" sqref="B27"/>
    </sheetView>
  </sheetViews>
  <sheetFormatPr defaultRowHeight="15"/>
  <cols>
    <col min="1" max="1" width="3.42578125" customWidth="1"/>
    <col min="2" max="2" width="10.5703125" customWidth="1"/>
    <col min="3" max="3" width="6.140625" customWidth="1"/>
    <col min="4" max="5" width="5.85546875" customWidth="1"/>
    <col min="6" max="6" width="6.42578125" customWidth="1"/>
    <col min="7" max="7" width="6" customWidth="1"/>
    <col min="8" max="8" width="6.140625" customWidth="1"/>
    <col min="9" max="9" width="6.28515625" customWidth="1"/>
    <col min="10" max="10" width="5.5703125" customWidth="1"/>
    <col min="11" max="11" width="5.7109375" customWidth="1"/>
    <col min="12" max="12" width="6.140625" customWidth="1"/>
    <col min="13" max="13" width="6.42578125" customWidth="1"/>
    <col min="14" max="14" width="6.140625" customWidth="1"/>
    <col min="15" max="16" width="5.85546875" customWidth="1"/>
    <col min="17" max="17" width="6.42578125" customWidth="1"/>
    <col min="18" max="18" width="6.140625" customWidth="1"/>
    <col min="19" max="19" width="6.28515625" customWidth="1"/>
    <col min="20" max="20" width="6" customWidth="1"/>
    <col min="21" max="21" width="5.28515625" customWidth="1"/>
    <col min="22" max="22" width="7.28515625" customWidth="1"/>
    <col min="23" max="23" width="8.28515625" customWidth="1"/>
    <col min="24" max="25" width="9.140625" style="6" customWidth="1"/>
    <col min="26" max="26" width="5.85546875" style="6" customWidth="1"/>
    <col min="27" max="27" width="16.5703125" style="6" customWidth="1"/>
    <col min="28" max="28" width="16.28515625" customWidth="1"/>
    <col min="29" max="29" width="43.42578125" customWidth="1"/>
  </cols>
  <sheetData>
    <row r="1" spans="1:29" ht="47.25" customHeight="1">
      <c r="B1" s="102" t="s">
        <v>113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</row>
    <row r="3" spans="1:29" s="1" customFormat="1" ht="39" customHeight="1">
      <c r="A3" s="104" t="s">
        <v>18</v>
      </c>
      <c r="B3" s="104" t="s">
        <v>20</v>
      </c>
      <c r="C3" s="104" t="s">
        <v>78</v>
      </c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27"/>
      <c r="Q3" s="104" t="s">
        <v>79</v>
      </c>
      <c r="R3" s="104"/>
      <c r="S3" s="104" t="s">
        <v>28</v>
      </c>
      <c r="T3" s="104" t="s">
        <v>21</v>
      </c>
      <c r="U3" s="104" t="s">
        <v>0</v>
      </c>
      <c r="V3" s="98" t="s">
        <v>26</v>
      </c>
      <c r="W3" s="99" t="s">
        <v>27</v>
      </c>
      <c r="X3" s="101" t="s">
        <v>51</v>
      </c>
      <c r="Y3" s="98" t="s">
        <v>52</v>
      </c>
      <c r="Z3" s="98" t="s">
        <v>100</v>
      </c>
      <c r="AA3" s="35"/>
      <c r="AB3" s="8"/>
      <c r="AC3" s="8"/>
    </row>
    <row r="4" spans="1:29" s="2" customFormat="1" ht="135.75" customHeight="1">
      <c r="A4" s="104"/>
      <c r="B4" s="104"/>
      <c r="C4" s="28" t="s">
        <v>80</v>
      </c>
      <c r="D4" s="27" t="s">
        <v>21</v>
      </c>
      <c r="E4" s="27" t="s">
        <v>29</v>
      </c>
      <c r="F4" s="27" t="s">
        <v>21</v>
      </c>
      <c r="G4" s="27" t="s">
        <v>30</v>
      </c>
      <c r="H4" s="27" t="s">
        <v>21</v>
      </c>
      <c r="I4" s="27" t="s">
        <v>31</v>
      </c>
      <c r="J4" s="27" t="s">
        <v>21</v>
      </c>
      <c r="K4" s="27" t="s">
        <v>32</v>
      </c>
      <c r="L4" s="27" t="s">
        <v>21</v>
      </c>
      <c r="M4" s="27" t="s">
        <v>33</v>
      </c>
      <c r="N4" s="27" t="s">
        <v>21</v>
      </c>
      <c r="O4" s="27" t="s">
        <v>34</v>
      </c>
      <c r="P4" s="27" t="s">
        <v>21</v>
      </c>
      <c r="Q4" s="28" t="s">
        <v>81</v>
      </c>
      <c r="R4" s="27" t="s">
        <v>35</v>
      </c>
      <c r="S4" s="104"/>
      <c r="T4" s="104"/>
      <c r="U4" s="104"/>
      <c r="V4" s="105"/>
      <c r="W4" s="100"/>
      <c r="X4" s="101"/>
      <c r="Y4" s="98"/>
      <c r="Z4" s="98"/>
      <c r="AA4" s="50"/>
      <c r="AB4" s="9"/>
      <c r="AC4" s="9"/>
    </row>
    <row r="5" spans="1:29" s="3" customFormat="1" ht="17.25" customHeight="1">
      <c r="A5" s="10"/>
      <c r="B5" s="11">
        <v>1</v>
      </c>
      <c r="C5" s="11">
        <v>2</v>
      </c>
      <c r="D5" s="11">
        <v>3</v>
      </c>
      <c r="E5" s="11">
        <v>4</v>
      </c>
      <c r="F5" s="11">
        <v>5</v>
      </c>
      <c r="G5" s="11">
        <v>6</v>
      </c>
      <c r="H5" s="11">
        <v>7</v>
      </c>
      <c r="I5" s="11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1">
        <v>14</v>
      </c>
      <c r="P5" s="11">
        <v>15</v>
      </c>
      <c r="Q5" s="11">
        <v>16</v>
      </c>
      <c r="R5" s="11">
        <v>17</v>
      </c>
      <c r="S5" s="11">
        <v>18</v>
      </c>
      <c r="T5" s="11">
        <v>19</v>
      </c>
      <c r="U5" s="11">
        <v>20</v>
      </c>
      <c r="V5" s="11">
        <v>21</v>
      </c>
      <c r="W5" s="11">
        <v>22</v>
      </c>
      <c r="X5" s="11">
        <v>23</v>
      </c>
      <c r="Y5" s="11">
        <v>24</v>
      </c>
      <c r="Z5" s="11">
        <v>25</v>
      </c>
      <c r="AA5" s="33"/>
      <c r="AB5" s="30" t="s">
        <v>22</v>
      </c>
      <c r="AC5" s="29" t="s">
        <v>24</v>
      </c>
    </row>
    <row r="6" spans="1:29" s="5" customFormat="1" ht="28.5" customHeight="1">
      <c r="A6" s="39">
        <v>1</v>
      </c>
      <c r="B6" s="53" t="s">
        <v>4</v>
      </c>
      <c r="C6" s="54">
        <v>12.233000000000001</v>
      </c>
      <c r="D6" s="55">
        <f t="shared" ref="D6:D12" si="0">C6/12.5</f>
        <v>0.97864000000000007</v>
      </c>
      <c r="E6" s="56">
        <v>10</v>
      </c>
      <c r="F6" s="57">
        <f t="shared" ref="F6" si="1">E6/10</f>
        <v>1</v>
      </c>
      <c r="G6" s="56">
        <v>14.239000000000001</v>
      </c>
      <c r="H6" s="37">
        <f t="shared" ref="H6" si="2">G6/16</f>
        <v>0.88993750000000005</v>
      </c>
      <c r="I6" s="56">
        <v>6.5</v>
      </c>
      <c r="J6" s="58">
        <f t="shared" ref="J6" si="3">I6/6.5</f>
        <v>1</v>
      </c>
      <c r="K6" s="56">
        <v>9</v>
      </c>
      <c r="L6" s="37">
        <f t="shared" ref="L6:L13" si="4">K6/9.5</f>
        <v>0.94736842105263153</v>
      </c>
      <c r="M6" s="56">
        <v>6</v>
      </c>
      <c r="N6" s="57">
        <f t="shared" ref="N6:N13" si="5">M6/6</f>
        <v>1</v>
      </c>
      <c r="O6" s="56">
        <v>8.2040000000000006</v>
      </c>
      <c r="P6" s="37">
        <f t="shared" ref="P6:P13" si="6">O6/9</f>
        <v>0.91155555555555567</v>
      </c>
      <c r="Q6" s="59">
        <v>11.32</v>
      </c>
      <c r="R6" s="59">
        <v>15.58</v>
      </c>
      <c r="S6" s="38">
        <f>C6+E6+G6+I6+K6+M6+O6+Q6+R6</f>
        <v>93.076000000000008</v>
      </c>
      <c r="T6" s="60">
        <f t="shared" ref="T6:T13" si="7">S6/100</f>
        <v>0.93076000000000003</v>
      </c>
      <c r="U6" s="61">
        <f t="shared" ref="U6:U23" si="8">RANK(S6,$S$5:$S$23,0)</f>
        <v>1</v>
      </c>
      <c r="V6" s="62" t="s">
        <v>101</v>
      </c>
      <c r="W6" s="63">
        <f t="shared" ref="W6:W12" si="9">O6+M6+K6+I6+G6+E6+C6</f>
        <v>66.176000000000002</v>
      </c>
      <c r="X6" s="39"/>
      <c r="Y6" s="32">
        <f t="shared" ref="Y6:Y12" si="10">R6+Q6</f>
        <v>26.9</v>
      </c>
      <c r="Z6" s="34">
        <v>1</v>
      </c>
      <c r="AA6" s="36"/>
      <c r="AB6" s="30" t="s">
        <v>23</v>
      </c>
      <c r="AC6" s="29" t="s">
        <v>25</v>
      </c>
    </row>
    <row r="7" spans="1:29" s="5" customFormat="1" ht="28.5" customHeight="1">
      <c r="A7" s="39">
        <v>2</v>
      </c>
      <c r="B7" s="53" t="s">
        <v>2</v>
      </c>
      <c r="C7" s="54">
        <v>11.404</v>
      </c>
      <c r="D7" s="55">
        <f t="shared" si="0"/>
        <v>0.91232000000000002</v>
      </c>
      <c r="E7" s="56">
        <v>8.6790000000000003</v>
      </c>
      <c r="F7" s="57">
        <f>E7/10</f>
        <v>0.8679</v>
      </c>
      <c r="G7" s="64">
        <v>13.5</v>
      </c>
      <c r="H7" s="37">
        <f>G7/16</f>
        <v>0.84375</v>
      </c>
      <c r="I7" s="56">
        <v>6.5</v>
      </c>
      <c r="J7" s="58">
        <f>I7/6.5</f>
        <v>1</v>
      </c>
      <c r="K7" s="56">
        <v>9.5</v>
      </c>
      <c r="L7" s="57">
        <f>K7/9.5</f>
        <v>1</v>
      </c>
      <c r="M7" s="56">
        <v>5</v>
      </c>
      <c r="N7" s="37">
        <f>M7/6</f>
        <v>0.83333333333333337</v>
      </c>
      <c r="O7" s="56">
        <v>8.4169999999999998</v>
      </c>
      <c r="P7" s="37">
        <f>O7/9</f>
        <v>0.93522222222222218</v>
      </c>
      <c r="Q7" s="65">
        <v>11.31</v>
      </c>
      <c r="R7" s="59">
        <v>16.100000000000001</v>
      </c>
      <c r="S7" s="38">
        <f>C7+E7+G7+I7+K7+M7+O7+Q7+R7</f>
        <v>90.41</v>
      </c>
      <c r="T7" s="60">
        <f>S7/100</f>
        <v>0.90410000000000001</v>
      </c>
      <c r="U7" s="61">
        <f t="shared" si="8"/>
        <v>2</v>
      </c>
      <c r="V7" s="62" t="s">
        <v>101</v>
      </c>
      <c r="W7" s="63">
        <f t="shared" si="9"/>
        <v>63</v>
      </c>
      <c r="X7" s="39"/>
      <c r="Y7" s="32">
        <f t="shared" si="10"/>
        <v>27.410000000000004</v>
      </c>
      <c r="Z7" s="34">
        <v>2</v>
      </c>
      <c r="AA7" s="36"/>
      <c r="AB7" s="30"/>
      <c r="AC7" s="29"/>
    </row>
    <row r="8" spans="1:29" s="5" customFormat="1" ht="32.25" customHeight="1">
      <c r="A8" s="39">
        <v>3</v>
      </c>
      <c r="B8" s="53" t="s">
        <v>7</v>
      </c>
      <c r="C8" s="54">
        <v>11.404</v>
      </c>
      <c r="D8" s="55">
        <f t="shared" si="0"/>
        <v>0.91232000000000002</v>
      </c>
      <c r="E8" s="56">
        <v>9.25</v>
      </c>
      <c r="F8" s="37">
        <f t="shared" ref="F8:F12" si="11">E8/10</f>
        <v>0.92500000000000004</v>
      </c>
      <c r="G8" s="56">
        <v>13.721</v>
      </c>
      <c r="H8" s="37">
        <f t="shared" ref="H8:H12" si="12">G8/16</f>
        <v>0.85756250000000001</v>
      </c>
      <c r="I8" s="56">
        <v>6.5</v>
      </c>
      <c r="J8" s="58">
        <f t="shared" ref="J8:J12" si="13">I8/6.5</f>
        <v>1</v>
      </c>
      <c r="K8" s="56">
        <v>9</v>
      </c>
      <c r="L8" s="37">
        <f t="shared" ref="L8:L12" si="14">K8/9.5</f>
        <v>0.94736842105263153</v>
      </c>
      <c r="M8" s="56">
        <v>5.5</v>
      </c>
      <c r="N8" s="37">
        <f t="shared" ref="N8:N12" si="15">M8/6</f>
        <v>0.91666666666666663</v>
      </c>
      <c r="O8" s="56">
        <v>8.8559999999999999</v>
      </c>
      <c r="P8" s="37">
        <f t="shared" ref="P8:P12" si="16">O8/9</f>
        <v>0.98399999999999999</v>
      </c>
      <c r="Q8" s="59">
        <v>10.74</v>
      </c>
      <c r="R8" s="59">
        <v>15.35</v>
      </c>
      <c r="S8" s="38">
        <f t="shared" ref="S8:S12" si="17">C8+E8+G8+I8+K8+M8+O8+Q8+R8</f>
        <v>90.320999999999984</v>
      </c>
      <c r="T8" s="60">
        <f t="shared" ref="T8:T12" si="18">S8/100</f>
        <v>0.90320999999999985</v>
      </c>
      <c r="U8" s="61">
        <f t="shared" si="8"/>
        <v>3</v>
      </c>
      <c r="V8" s="62" t="s">
        <v>101</v>
      </c>
      <c r="W8" s="63">
        <f t="shared" si="9"/>
        <v>64.230999999999995</v>
      </c>
      <c r="X8" s="39"/>
      <c r="Y8" s="32">
        <f t="shared" si="10"/>
        <v>26.09</v>
      </c>
      <c r="Z8" s="34">
        <v>3</v>
      </c>
      <c r="AA8" s="36"/>
      <c r="AB8" s="30"/>
      <c r="AC8" s="29"/>
    </row>
    <row r="9" spans="1:29" s="5" customFormat="1" ht="34.5" customHeight="1">
      <c r="A9" s="39">
        <v>4</v>
      </c>
      <c r="B9" s="53" t="s">
        <v>1</v>
      </c>
      <c r="C9" s="54">
        <v>10.98</v>
      </c>
      <c r="D9" s="55">
        <f t="shared" si="0"/>
        <v>0.87840000000000007</v>
      </c>
      <c r="E9" s="56">
        <v>10</v>
      </c>
      <c r="F9" s="57">
        <f t="shared" si="11"/>
        <v>1</v>
      </c>
      <c r="G9" s="56">
        <v>13.622999999999999</v>
      </c>
      <c r="H9" s="37">
        <f t="shared" si="12"/>
        <v>0.85143749999999996</v>
      </c>
      <c r="I9" s="56">
        <v>5.5</v>
      </c>
      <c r="J9" s="58">
        <f t="shared" si="13"/>
        <v>0.84615384615384615</v>
      </c>
      <c r="K9" s="56">
        <v>9</v>
      </c>
      <c r="L9" s="37">
        <f t="shared" si="14"/>
        <v>0.94736842105263153</v>
      </c>
      <c r="M9" s="56">
        <v>5</v>
      </c>
      <c r="N9" s="37">
        <f t="shared" si="15"/>
        <v>0.83333333333333337</v>
      </c>
      <c r="O9" s="56">
        <v>8.5559999999999992</v>
      </c>
      <c r="P9" s="37">
        <f t="shared" si="16"/>
        <v>0.95066666666666655</v>
      </c>
      <c r="Q9" s="59">
        <v>11.25</v>
      </c>
      <c r="R9" s="59">
        <v>15.65</v>
      </c>
      <c r="S9" s="38">
        <f t="shared" si="17"/>
        <v>89.558999999999997</v>
      </c>
      <c r="T9" s="60">
        <f t="shared" si="18"/>
        <v>0.89559</v>
      </c>
      <c r="U9" s="61">
        <f t="shared" si="8"/>
        <v>4</v>
      </c>
      <c r="V9" s="39" t="s">
        <v>102</v>
      </c>
      <c r="W9" s="63">
        <f t="shared" si="9"/>
        <v>62.658999999999992</v>
      </c>
      <c r="X9" s="39"/>
      <c r="Y9" s="32">
        <f t="shared" si="10"/>
        <v>26.9</v>
      </c>
      <c r="Z9" s="34">
        <v>4</v>
      </c>
      <c r="AA9" s="36"/>
      <c r="AB9" s="30" t="s">
        <v>96</v>
      </c>
      <c r="AC9" s="29" t="s">
        <v>97</v>
      </c>
    </row>
    <row r="10" spans="1:29" s="5" customFormat="1" ht="33" customHeight="1">
      <c r="A10" s="39">
        <v>5</v>
      </c>
      <c r="B10" s="53" t="s">
        <v>5</v>
      </c>
      <c r="C10" s="81">
        <v>10.731</v>
      </c>
      <c r="D10" s="55">
        <f t="shared" si="0"/>
        <v>0.85848000000000002</v>
      </c>
      <c r="E10" s="66">
        <v>9</v>
      </c>
      <c r="F10" s="57">
        <f t="shared" si="11"/>
        <v>0.9</v>
      </c>
      <c r="G10" s="67">
        <v>13.49</v>
      </c>
      <c r="H10" s="37">
        <f t="shared" si="12"/>
        <v>0.84312500000000001</v>
      </c>
      <c r="I10" s="68">
        <v>6.5</v>
      </c>
      <c r="J10" s="58">
        <f t="shared" si="13"/>
        <v>1</v>
      </c>
      <c r="K10" s="68">
        <v>9</v>
      </c>
      <c r="L10" s="37">
        <f t="shared" si="14"/>
        <v>0.94736842105263153</v>
      </c>
      <c r="M10" s="68">
        <v>5</v>
      </c>
      <c r="N10" s="37">
        <f t="shared" si="15"/>
        <v>0.83333333333333337</v>
      </c>
      <c r="O10" s="67">
        <v>8.4589999999999996</v>
      </c>
      <c r="P10" s="37">
        <f t="shared" si="16"/>
        <v>0.93988888888888888</v>
      </c>
      <c r="Q10" s="59">
        <v>11.67</v>
      </c>
      <c r="R10" s="59">
        <v>15.48</v>
      </c>
      <c r="S10" s="38">
        <f t="shared" si="17"/>
        <v>89.330000000000013</v>
      </c>
      <c r="T10" s="60">
        <f t="shared" si="18"/>
        <v>0.89330000000000009</v>
      </c>
      <c r="U10" s="61">
        <f t="shared" si="8"/>
        <v>5</v>
      </c>
      <c r="V10" s="39" t="s">
        <v>102</v>
      </c>
      <c r="W10" s="63">
        <f t="shared" si="9"/>
        <v>62.18</v>
      </c>
      <c r="X10" s="39"/>
      <c r="Y10" s="32">
        <f t="shared" si="10"/>
        <v>27.15</v>
      </c>
      <c r="Z10" s="34">
        <v>5</v>
      </c>
      <c r="AA10" s="36"/>
      <c r="AB10" s="30" t="s">
        <v>98</v>
      </c>
      <c r="AC10" s="30" t="s">
        <v>99</v>
      </c>
    </row>
    <row r="11" spans="1:29" s="5" customFormat="1" ht="32.25" customHeight="1">
      <c r="A11" s="39">
        <v>6</v>
      </c>
      <c r="B11" s="53" t="s">
        <v>3</v>
      </c>
      <c r="C11" s="64">
        <v>11.75</v>
      </c>
      <c r="D11" s="82">
        <f t="shared" si="0"/>
        <v>0.94</v>
      </c>
      <c r="E11" s="56">
        <v>9.5</v>
      </c>
      <c r="F11" s="37">
        <f t="shared" si="11"/>
        <v>0.95</v>
      </c>
      <c r="G11" s="56">
        <v>13.791</v>
      </c>
      <c r="H11" s="37">
        <f t="shared" si="12"/>
        <v>0.86193750000000002</v>
      </c>
      <c r="I11" s="56">
        <v>6.5</v>
      </c>
      <c r="J11" s="58">
        <f t="shared" si="13"/>
        <v>1</v>
      </c>
      <c r="K11" s="56">
        <v>8</v>
      </c>
      <c r="L11" s="37">
        <f t="shared" si="14"/>
        <v>0.84210526315789469</v>
      </c>
      <c r="M11" s="56">
        <v>5.5</v>
      </c>
      <c r="N11" s="37">
        <f t="shared" si="15"/>
        <v>0.91666666666666663</v>
      </c>
      <c r="O11" s="56">
        <v>8.1379999999999999</v>
      </c>
      <c r="P11" s="37">
        <f t="shared" si="16"/>
        <v>0.90422222222222226</v>
      </c>
      <c r="Q11" s="83">
        <v>10.25</v>
      </c>
      <c r="R11" s="83">
        <v>15.89</v>
      </c>
      <c r="S11" s="38">
        <f t="shared" si="17"/>
        <v>89.319000000000003</v>
      </c>
      <c r="T11" s="60">
        <f t="shared" si="18"/>
        <v>0.89319000000000004</v>
      </c>
      <c r="U11" s="61">
        <f t="shared" si="8"/>
        <v>6</v>
      </c>
      <c r="V11" s="39" t="s">
        <v>102</v>
      </c>
      <c r="W11" s="63">
        <f t="shared" si="9"/>
        <v>63.179000000000002</v>
      </c>
      <c r="X11" s="39"/>
      <c r="Y11" s="32">
        <f t="shared" si="10"/>
        <v>26.14</v>
      </c>
      <c r="Z11" s="34">
        <v>7</v>
      </c>
      <c r="AA11" s="36"/>
      <c r="AB11" s="84"/>
      <c r="AC11" s="84"/>
    </row>
    <row r="12" spans="1:29" s="5" customFormat="1" ht="27.75" customHeight="1">
      <c r="A12" s="39">
        <v>7</v>
      </c>
      <c r="B12" s="53" t="s">
        <v>9</v>
      </c>
      <c r="C12" s="63">
        <v>10.202999999999999</v>
      </c>
      <c r="D12" s="55">
        <f t="shared" si="0"/>
        <v>0.81623999999999997</v>
      </c>
      <c r="E12" s="56">
        <v>9.4469999999999992</v>
      </c>
      <c r="F12" s="85">
        <f t="shared" si="11"/>
        <v>0.94469999999999987</v>
      </c>
      <c r="G12" s="56">
        <v>13.497999999999999</v>
      </c>
      <c r="H12" s="37">
        <f t="shared" si="12"/>
        <v>0.84362499999999996</v>
      </c>
      <c r="I12" s="56">
        <v>6.5</v>
      </c>
      <c r="J12" s="58">
        <f t="shared" si="13"/>
        <v>1</v>
      </c>
      <c r="K12" s="56">
        <v>9</v>
      </c>
      <c r="L12" s="37">
        <f t="shared" si="14"/>
        <v>0.94736842105263153</v>
      </c>
      <c r="M12" s="56">
        <v>5.5</v>
      </c>
      <c r="N12" s="37">
        <f t="shared" si="15"/>
        <v>0.91666666666666663</v>
      </c>
      <c r="O12" s="56">
        <v>8.7859999999999996</v>
      </c>
      <c r="P12" s="37">
        <f t="shared" si="16"/>
        <v>0.97622222222222221</v>
      </c>
      <c r="Q12" s="59">
        <v>10.52</v>
      </c>
      <c r="R12" s="59">
        <v>15.82</v>
      </c>
      <c r="S12" s="38">
        <f t="shared" si="17"/>
        <v>89.274000000000001</v>
      </c>
      <c r="T12" s="60">
        <f t="shared" si="18"/>
        <v>0.89273999999999998</v>
      </c>
      <c r="U12" s="61">
        <f t="shared" si="8"/>
        <v>7</v>
      </c>
      <c r="V12" s="39" t="s">
        <v>102</v>
      </c>
      <c r="W12" s="63">
        <f t="shared" si="9"/>
        <v>62.933999999999997</v>
      </c>
      <c r="X12" s="39"/>
      <c r="Y12" s="32">
        <f t="shared" si="10"/>
        <v>26.34</v>
      </c>
      <c r="Z12" s="34">
        <v>10</v>
      </c>
      <c r="AA12" s="36"/>
      <c r="AB12" s="7"/>
      <c r="AC12" s="86"/>
    </row>
    <row r="13" spans="1:29" s="5" customFormat="1" ht="24.75" customHeight="1">
      <c r="A13" s="39">
        <v>8</v>
      </c>
      <c r="B13" s="53" t="s">
        <v>16</v>
      </c>
      <c r="C13" s="54">
        <v>11.292</v>
      </c>
      <c r="D13" s="55">
        <f t="shared" ref="D13" si="19">C13/12.5</f>
        <v>0.90335999999999994</v>
      </c>
      <c r="E13" s="56">
        <v>10</v>
      </c>
      <c r="F13" s="57">
        <f t="shared" ref="F13" si="20">E13/10</f>
        <v>1</v>
      </c>
      <c r="G13" s="56">
        <v>14.23</v>
      </c>
      <c r="H13" s="37">
        <f t="shared" ref="H13" si="21">G13/16</f>
        <v>0.88937500000000003</v>
      </c>
      <c r="I13" s="56">
        <v>5.5</v>
      </c>
      <c r="J13" s="57">
        <f t="shared" ref="J13" si="22">I13/6.5</f>
        <v>0.84615384615384615</v>
      </c>
      <c r="K13" s="56">
        <v>9.5</v>
      </c>
      <c r="L13" s="57">
        <f t="shared" si="4"/>
        <v>1</v>
      </c>
      <c r="M13" s="56">
        <v>5</v>
      </c>
      <c r="N13" s="37">
        <f t="shared" si="5"/>
        <v>0.83333333333333337</v>
      </c>
      <c r="O13" s="56">
        <v>7.6879999999999997</v>
      </c>
      <c r="P13" s="37">
        <f t="shared" si="6"/>
        <v>0.85422222222222222</v>
      </c>
      <c r="Q13" s="65">
        <v>10.75</v>
      </c>
      <c r="R13" s="65">
        <v>15.26</v>
      </c>
      <c r="S13" s="87">
        <f t="shared" ref="S13" si="23">C13+E13+G13+I13+K13+M13+O13+Q13+R13</f>
        <v>89.220000000000013</v>
      </c>
      <c r="T13" s="60">
        <f t="shared" si="7"/>
        <v>0.8922000000000001</v>
      </c>
      <c r="U13" s="61">
        <f t="shared" si="8"/>
        <v>8</v>
      </c>
      <c r="V13" s="39" t="s">
        <v>102</v>
      </c>
      <c r="W13" s="63">
        <f t="shared" ref="W13" si="24">O13+M13+K13+I13+G13+E13+C13</f>
        <v>63.21</v>
      </c>
      <c r="X13" s="39"/>
      <c r="Y13" s="32">
        <f t="shared" ref="Y13" si="25">R13+Q13</f>
        <v>26.009999999999998</v>
      </c>
      <c r="Z13" s="34">
        <v>6</v>
      </c>
      <c r="AA13" s="36"/>
      <c r="AB13" s="7"/>
      <c r="AC13" s="31"/>
    </row>
    <row r="14" spans="1:29" s="5" customFormat="1" ht="24.75" customHeight="1">
      <c r="A14" s="39">
        <v>9</v>
      </c>
      <c r="B14" s="53" t="s">
        <v>12</v>
      </c>
      <c r="C14" s="54">
        <v>10.196</v>
      </c>
      <c r="D14" s="55">
        <f t="shared" ref="D14:D22" si="26">C14/12.5</f>
        <v>0.81567999999999996</v>
      </c>
      <c r="E14" s="56">
        <v>10</v>
      </c>
      <c r="F14" s="57">
        <f t="shared" ref="F14:F22" si="27">E14/10</f>
        <v>1</v>
      </c>
      <c r="G14" s="56">
        <v>13.242000000000001</v>
      </c>
      <c r="H14" s="37">
        <f t="shared" ref="H14:H22" si="28">G14/16</f>
        <v>0.82762500000000006</v>
      </c>
      <c r="I14" s="56">
        <v>6.5</v>
      </c>
      <c r="J14" s="58">
        <f t="shared" ref="J14:J22" si="29">I14/6.5</f>
        <v>1</v>
      </c>
      <c r="K14" s="56">
        <v>9</v>
      </c>
      <c r="L14" s="37">
        <f t="shared" ref="L14:L22" si="30">K14/9.5</f>
        <v>0.94736842105263153</v>
      </c>
      <c r="M14" s="56">
        <v>6</v>
      </c>
      <c r="N14" s="57">
        <f t="shared" ref="N14:N22" si="31">M14/6</f>
        <v>1</v>
      </c>
      <c r="O14" s="56">
        <v>7.9409999999999998</v>
      </c>
      <c r="P14" s="37">
        <f t="shared" ref="P14:P22" si="32">O14/9</f>
        <v>0.8823333333333333</v>
      </c>
      <c r="Q14" s="83">
        <v>10.62</v>
      </c>
      <c r="R14" s="83">
        <v>15.69</v>
      </c>
      <c r="S14" s="38">
        <f t="shared" ref="S14:S22" si="33">C14+E14+G14+I14+K14+M14+O14+Q14+R14</f>
        <v>89.189000000000007</v>
      </c>
      <c r="T14" s="60">
        <f t="shared" ref="T14:T22" si="34">S14/100</f>
        <v>0.89189000000000007</v>
      </c>
      <c r="U14" s="61">
        <f t="shared" si="8"/>
        <v>9</v>
      </c>
      <c r="V14" s="39" t="s">
        <v>102</v>
      </c>
      <c r="W14" s="63">
        <f t="shared" ref="W14:W22" si="35">O14+M14+K14+I14+G14+E14+C14</f>
        <v>62.878999999999998</v>
      </c>
      <c r="X14" s="39"/>
      <c r="Y14" s="32">
        <f t="shared" ref="Y14:Y22" si="36">R14+Q14</f>
        <v>26.31</v>
      </c>
      <c r="Z14" s="34">
        <v>12</v>
      </c>
      <c r="AA14" s="36"/>
      <c r="AB14" s="7"/>
      <c r="AC14" s="31"/>
    </row>
    <row r="15" spans="1:29" s="5" customFormat="1" ht="27" customHeight="1">
      <c r="A15" s="39">
        <v>10</v>
      </c>
      <c r="B15" s="53" t="s">
        <v>10</v>
      </c>
      <c r="C15" s="54">
        <v>10.23</v>
      </c>
      <c r="D15" s="55">
        <f t="shared" si="26"/>
        <v>0.81840000000000002</v>
      </c>
      <c r="E15" s="88">
        <v>10</v>
      </c>
      <c r="F15" s="57">
        <f t="shared" si="27"/>
        <v>1</v>
      </c>
      <c r="G15" s="67">
        <v>12.746</v>
      </c>
      <c r="H15" s="37">
        <f t="shared" si="28"/>
        <v>0.79662500000000003</v>
      </c>
      <c r="I15" s="68">
        <v>6.5</v>
      </c>
      <c r="J15" s="58">
        <f t="shared" si="29"/>
        <v>1</v>
      </c>
      <c r="K15" s="68">
        <v>9.5</v>
      </c>
      <c r="L15" s="57">
        <f t="shared" si="30"/>
        <v>1</v>
      </c>
      <c r="M15" s="68">
        <v>6</v>
      </c>
      <c r="N15" s="57">
        <f t="shared" si="31"/>
        <v>1</v>
      </c>
      <c r="O15" s="67">
        <v>8.3970000000000002</v>
      </c>
      <c r="P15" s="37">
        <f t="shared" si="32"/>
        <v>0.93300000000000005</v>
      </c>
      <c r="Q15" s="65">
        <v>10.27</v>
      </c>
      <c r="R15" s="65">
        <v>15.49</v>
      </c>
      <c r="S15" s="38">
        <f t="shared" si="33"/>
        <v>89.132999999999996</v>
      </c>
      <c r="T15" s="60">
        <f t="shared" si="34"/>
        <v>0.89132999999999996</v>
      </c>
      <c r="U15" s="61">
        <f t="shared" si="8"/>
        <v>10</v>
      </c>
      <c r="V15" s="39" t="s">
        <v>102</v>
      </c>
      <c r="W15" s="63">
        <f t="shared" si="35"/>
        <v>63.373000000000005</v>
      </c>
      <c r="X15" s="69"/>
      <c r="Y15" s="32">
        <f t="shared" si="36"/>
        <v>25.759999999999998</v>
      </c>
      <c r="Z15" s="34">
        <v>14</v>
      </c>
      <c r="AA15" s="89"/>
      <c r="AB15" s="90"/>
      <c r="AC15" s="31"/>
    </row>
    <row r="16" spans="1:29" s="5" customFormat="1" ht="27" customHeight="1">
      <c r="A16" s="39">
        <v>11</v>
      </c>
      <c r="B16" s="53" t="s">
        <v>17</v>
      </c>
      <c r="C16" s="54">
        <v>10.967000000000001</v>
      </c>
      <c r="D16" s="55">
        <f t="shared" si="26"/>
        <v>0.87736000000000003</v>
      </c>
      <c r="E16" s="56">
        <v>9.5</v>
      </c>
      <c r="F16" s="37">
        <f t="shared" si="27"/>
        <v>0.95</v>
      </c>
      <c r="G16" s="56">
        <v>12.25</v>
      </c>
      <c r="H16" s="37">
        <f t="shared" si="28"/>
        <v>0.765625</v>
      </c>
      <c r="I16" s="56">
        <v>6.5</v>
      </c>
      <c r="J16" s="58">
        <f t="shared" si="29"/>
        <v>1</v>
      </c>
      <c r="K16" s="56">
        <v>9</v>
      </c>
      <c r="L16" s="37">
        <f t="shared" si="30"/>
        <v>0.94736842105263153</v>
      </c>
      <c r="M16" s="56">
        <v>5</v>
      </c>
      <c r="N16" s="37">
        <f t="shared" si="31"/>
        <v>0.83333333333333337</v>
      </c>
      <c r="O16" s="56">
        <v>7.8570000000000002</v>
      </c>
      <c r="P16" s="37">
        <f t="shared" si="32"/>
        <v>0.873</v>
      </c>
      <c r="Q16" s="59">
        <v>10.95</v>
      </c>
      <c r="R16" s="59">
        <v>15.67</v>
      </c>
      <c r="S16" s="38">
        <f t="shared" si="33"/>
        <v>87.694000000000003</v>
      </c>
      <c r="T16" s="60">
        <f t="shared" si="34"/>
        <v>0.87694000000000005</v>
      </c>
      <c r="U16" s="61">
        <f t="shared" si="8"/>
        <v>11</v>
      </c>
      <c r="V16" s="39" t="s">
        <v>102</v>
      </c>
      <c r="W16" s="63">
        <f t="shared" si="35"/>
        <v>61.073999999999998</v>
      </c>
      <c r="X16" s="39"/>
      <c r="Y16" s="32">
        <f t="shared" si="36"/>
        <v>26.619999999999997</v>
      </c>
      <c r="Z16" s="34">
        <v>11</v>
      </c>
      <c r="AA16" s="36"/>
      <c r="AB16" s="7"/>
      <c r="AC16" s="31"/>
    </row>
    <row r="17" spans="1:29" s="5" customFormat="1" ht="27" customHeight="1">
      <c r="A17" s="39">
        <v>12</v>
      </c>
      <c r="B17" s="53" t="s">
        <v>15</v>
      </c>
      <c r="C17" s="91">
        <v>11.021000000000001</v>
      </c>
      <c r="D17" s="55">
        <f t="shared" si="26"/>
        <v>0.88168000000000002</v>
      </c>
      <c r="E17" s="68">
        <v>10</v>
      </c>
      <c r="F17" s="57">
        <f t="shared" si="27"/>
        <v>1</v>
      </c>
      <c r="G17" s="67">
        <v>12.943</v>
      </c>
      <c r="H17" s="37">
        <f t="shared" si="28"/>
        <v>0.80893749999999998</v>
      </c>
      <c r="I17" s="68">
        <v>6.5</v>
      </c>
      <c r="J17" s="58">
        <f t="shared" si="29"/>
        <v>1</v>
      </c>
      <c r="K17" s="92">
        <v>9</v>
      </c>
      <c r="L17" s="37">
        <f t="shared" si="30"/>
        <v>0.94736842105263153</v>
      </c>
      <c r="M17" s="68">
        <v>5</v>
      </c>
      <c r="N17" s="37">
        <f t="shared" si="31"/>
        <v>0.83333333333333337</v>
      </c>
      <c r="O17" s="67">
        <v>7.8079999999999998</v>
      </c>
      <c r="P17" s="37">
        <f t="shared" si="32"/>
        <v>0.86755555555555552</v>
      </c>
      <c r="Q17" s="65">
        <v>10.09</v>
      </c>
      <c r="R17" s="59">
        <v>15.25</v>
      </c>
      <c r="S17" s="38">
        <f t="shared" si="33"/>
        <v>87.611999999999995</v>
      </c>
      <c r="T17" s="93">
        <f t="shared" si="34"/>
        <v>0.8761199999999999</v>
      </c>
      <c r="U17" s="61">
        <f t="shared" si="8"/>
        <v>12</v>
      </c>
      <c r="V17" s="39" t="s">
        <v>102</v>
      </c>
      <c r="W17" s="63">
        <f t="shared" si="35"/>
        <v>62.271999999999998</v>
      </c>
      <c r="X17" s="69"/>
      <c r="Y17" s="32">
        <f t="shared" si="36"/>
        <v>25.34</v>
      </c>
      <c r="Z17" s="34">
        <v>18</v>
      </c>
      <c r="AA17" s="36"/>
      <c r="AB17" s="7"/>
      <c r="AC17" s="31"/>
    </row>
    <row r="18" spans="1:29" s="5" customFormat="1" ht="33" customHeight="1">
      <c r="A18" s="39">
        <v>13</v>
      </c>
      <c r="B18" s="53" t="s">
        <v>11</v>
      </c>
      <c r="C18" s="54">
        <v>10.054</v>
      </c>
      <c r="D18" s="55">
        <f>C18/12.5</f>
        <v>0.80432000000000003</v>
      </c>
      <c r="E18" s="66">
        <v>9.5</v>
      </c>
      <c r="F18" s="37">
        <f>E18/10</f>
        <v>0.95</v>
      </c>
      <c r="G18" s="67">
        <v>12.359</v>
      </c>
      <c r="H18" s="37">
        <f>G18/16</f>
        <v>0.7724375</v>
      </c>
      <c r="I18" s="70">
        <v>6.5</v>
      </c>
      <c r="J18" s="37">
        <f>I18/6.5</f>
        <v>1</v>
      </c>
      <c r="K18" s="68">
        <v>9.5</v>
      </c>
      <c r="L18" s="57">
        <f>K18/9.5</f>
        <v>1</v>
      </c>
      <c r="M18" s="68">
        <v>5.5</v>
      </c>
      <c r="N18" s="37">
        <f>M18/6</f>
        <v>0.91666666666666663</v>
      </c>
      <c r="O18" s="67">
        <v>7.492</v>
      </c>
      <c r="P18" s="37">
        <f>O18/9</f>
        <v>0.83244444444444443</v>
      </c>
      <c r="Q18" s="65">
        <v>10.98</v>
      </c>
      <c r="R18" s="59">
        <v>15.36</v>
      </c>
      <c r="S18" s="38">
        <f>C18+E18+G18+I18+K18+M18+O18+Q18+R18</f>
        <v>87.245000000000005</v>
      </c>
      <c r="T18" s="60">
        <f>S18/100</f>
        <v>0.87245000000000006</v>
      </c>
      <c r="U18" s="61">
        <f t="shared" si="8"/>
        <v>13</v>
      </c>
      <c r="V18" s="39" t="s">
        <v>102</v>
      </c>
      <c r="W18" s="63">
        <f>O18+M18+K18+I18+G18+E18+C18</f>
        <v>60.905000000000001</v>
      </c>
      <c r="X18" s="69"/>
      <c r="Y18" s="32">
        <f>R18+Q18</f>
        <v>26.34</v>
      </c>
      <c r="Z18" s="34">
        <v>15</v>
      </c>
      <c r="AA18" s="36"/>
      <c r="AB18" s="7"/>
      <c r="AC18" s="31"/>
    </row>
    <row r="19" spans="1:29" s="5" customFormat="1" ht="33" customHeight="1">
      <c r="A19" s="39">
        <v>14</v>
      </c>
      <c r="B19" s="53" t="s">
        <v>6</v>
      </c>
      <c r="C19" s="54">
        <v>10.25</v>
      </c>
      <c r="D19" s="82">
        <f t="shared" si="26"/>
        <v>0.82</v>
      </c>
      <c r="E19" s="66">
        <v>7.25</v>
      </c>
      <c r="F19" s="37">
        <f t="shared" si="27"/>
        <v>0.72499999999999998</v>
      </c>
      <c r="G19" s="68">
        <v>14</v>
      </c>
      <c r="H19" s="37">
        <f t="shared" si="28"/>
        <v>0.875</v>
      </c>
      <c r="I19" s="68">
        <v>6.5</v>
      </c>
      <c r="J19" s="58">
        <f t="shared" si="29"/>
        <v>1</v>
      </c>
      <c r="K19" s="68">
        <v>9.5</v>
      </c>
      <c r="L19" s="57">
        <f t="shared" si="30"/>
        <v>1</v>
      </c>
      <c r="M19" s="68">
        <v>5</v>
      </c>
      <c r="N19" s="37">
        <f t="shared" si="31"/>
        <v>0.83333333333333337</v>
      </c>
      <c r="O19" s="67">
        <v>7.7249999999999996</v>
      </c>
      <c r="P19" s="37">
        <f t="shared" si="32"/>
        <v>0.85833333333333328</v>
      </c>
      <c r="Q19" s="59">
        <v>11.89</v>
      </c>
      <c r="R19" s="94">
        <v>15.12</v>
      </c>
      <c r="S19" s="38">
        <f t="shared" si="33"/>
        <v>87.235000000000014</v>
      </c>
      <c r="T19" s="60">
        <f t="shared" si="34"/>
        <v>0.87235000000000018</v>
      </c>
      <c r="U19" s="61">
        <f t="shared" si="8"/>
        <v>14</v>
      </c>
      <c r="V19" s="39" t="s">
        <v>102</v>
      </c>
      <c r="W19" s="63">
        <f t="shared" si="35"/>
        <v>60.225000000000001</v>
      </c>
      <c r="X19" s="39"/>
      <c r="Y19" s="32">
        <f t="shared" si="36"/>
        <v>27.009999999999998</v>
      </c>
      <c r="Z19" s="34">
        <v>8</v>
      </c>
      <c r="AA19" s="36"/>
      <c r="AB19" s="7"/>
      <c r="AC19" s="31"/>
    </row>
    <row r="20" spans="1:29" s="5" customFormat="1" ht="33" customHeight="1">
      <c r="A20" s="39">
        <v>15</v>
      </c>
      <c r="B20" s="53" t="s">
        <v>19</v>
      </c>
      <c r="C20" s="54">
        <v>10.25</v>
      </c>
      <c r="D20" s="55">
        <f>C20/12.5</f>
        <v>0.82</v>
      </c>
      <c r="E20" s="66">
        <v>9</v>
      </c>
      <c r="F20" s="37">
        <f>E20/10</f>
        <v>0.9</v>
      </c>
      <c r="G20" s="67">
        <v>11.237</v>
      </c>
      <c r="H20" s="37">
        <f>G20/16</f>
        <v>0.70231250000000001</v>
      </c>
      <c r="I20" s="68">
        <v>6.5</v>
      </c>
      <c r="J20" s="58">
        <f>I20/6.5</f>
        <v>1</v>
      </c>
      <c r="K20" s="68">
        <v>9.5</v>
      </c>
      <c r="L20" s="57">
        <f>K20/9.5</f>
        <v>1</v>
      </c>
      <c r="M20" s="68">
        <v>5.5</v>
      </c>
      <c r="N20" s="37">
        <f>M20/6</f>
        <v>0.91666666666666663</v>
      </c>
      <c r="O20" s="67">
        <v>7.7770000000000001</v>
      </c>
      <c r="P20" s="37">
        <f>O20/9</f>
        <v>0.86411111111111116</v>
      </c>
      <c r="Q20" s="59">
        <v>11.79</v>
      </c>
      <c r="R20" s="59">
        <v>15.49</v>
      </c>
      <c r="S20" s="38">
        <f>C20+E20+G20+I20+K20+M20+O20+Q20+R20</f>
        <v>87.043999999999997</v>
      </c>
      <c r="T20" s="60">
        <f>S20/100</f>
        <v>0.87043999999999999</v>
      </c>
      <c r="U20" s="61">
        <f t="shared" si="8"/>
        <v>15</v>
      </c>
      <c r="V20" s="39" t="s">
        <v>102</v>
      </c>
      <c r="W20" s="63">
        <f>O20+M20+K20+I20+G20+E20+C20</f>
        <v>59.764000000000003</v>
      </c>
      <c r="X20" s="69"/>
      <c r="Y20" s="32">
        <f>R20+Q20</f>
        <v>27.28</v>
      </c>
      <c r="Z20" s="34">
        <v>17</v>
      </c>
      <c r="AA20" s="36"/>
      <c r="AB20" s="7"/>
      <c r="AC20" s="31"/>
    </row>
    <row r="21" spans="1:29" s="5" customFormat="1" ht="33" customHeight="1">
      <c r="A21" s="39">
        <v>16</v>
      </c>
      <c r="B21" s="53" t="s">
        <v>13</v>
      </c>
      <c r="C21" s="54">
        <v>9.9369999999999994</v>
      </c>
      <c r="D21" s="55">
        <f t="shared" si="26"/>
        <v>0.79496</v>
      </c>
      <c r="E21" s="66">
        <v>9.5</v>
      </c>
      <c r="F21" s="37">
        <f t="shared" si="27"/>
        <v>0.95</v>
      </c>
      <c r="G21" s="67">
        <v>13.318</v>
      </c>
      <c r="H21" s="37">
        <f t="shared" si="28"/>
        <v>0.83237499999999998</v>
      </c>
      <c r="I21" s="68">
        <v>6.5</v>
      </c>
      <c r="J21" s="57">
        <f t="shared" si="29"/>
        <v>1</v>
      </c>
      <c r="K21" s="68">
        <v>9</v>
      </c>
      <c r="L21" s="37">
        <f t="shared" si="30"/>
        <v>0.94736842105263153</v>
      </c>
      <c r="M21" s="68">
        <v>5.5</v>
      </c>
      <c r="N21" s="57">
        <f t="shared" si="31"/>
        <v>0.91666666666666663</v>
      </c>
      <c r="O21" s="66">
        <v>8.6</v>
      </c>
      <c r="P21" s="37">
        <f t="shared" si="32"/>
        <v>0.95555555555555549</v>
      </c>
      <c r="Q21" s="65">
        <v>9.3000000000000007</v>
      </c>
      <c r="R21" s="59">
        <v>15.37</v>
      </c>
      <c r="S21" s="38">
        <f t="shared" si="33"/>
        <v>87.025000000000006</v>
      </c>
      <c r="T21" s="60">
        <f t="shared" si="34"/>
        <v>0.87025000000000008</v>
      </c>
      <c r="U21" s="61">
        <f t="shared" si="8"/>
        <v>16</v>
      </c>
      <c r="V21" s="39" t="s">
        <v>102</v>
      </c>
      <c r="W21" s="63">
        <f t="shared" si="35"/>
        <v>62.354999999999997</v>
      </c>
      <c r="X21" s="69"/>
      <c r="Y21" s="32">
        <f t="shared" si="36"/>
        <v>24.67</v>
      </c>
      <c r="Z21" s="34">
        <v>16</v>
      </c>
      <c r="AA21" s="36"/>
      <c r="AB21" s="7"/>
      <c r="AC21" s="31"/>
    </row>
    <row r="22" spans="1:29" s="4" customFormat="1" ht="24.75" customHeight="1">
      <c r="A22" s="39">
        <v>17</v>
      </c>
      <c r="B22" s="53" t="s">
        <v>8</v>
      </c>
      <c r="C22" s="54">
        <v>10.25</v>
      </c>
      <c r="D22" s="82">
        <f t="shared" si="26"/>
        <v>0.82</v>
      </c>
      <c r="E22" s="56">
        <v>9.5</v>
      </c>
      <c r="F22" s="37">
        <f t="shared" si="27"/>
        <v>0.95</v>
      </c>
      <c r="G22" s="56">
        <v>13.847</v>
      </c>
      <c r="H22" s="37">
        <f t="shared" si="28"/>
        <v>0.86543749999999997</v>
      </c>
      <c r="I22" s="56">
        <v>6.5</v>
      </c>
      <c r="J22" s="58">
        <f t="shared" si="29"/>
        <v>1</v>
      </c>
      <c r="K22" s="56">
        <v>9</v>
      </c>
      <c r="L22" s="37">
        <f t="shared" si="30"/>
        <v>0.94736842105263153</v>
      </c>
      <c r="M22" s="56">
        <v>5.5</v>
      </c>
      <c r="N22" s="37">
        <f t="shared" si="31"/>
        <v>0.91666666666666663</v>
      </c>
      <c r="O22" s="56">
        <v>8.0850000000000009</v>
      </c>
      <c r="P22" s="37">
        <f t="shared" si="32"/>
        <v>0.89833333333333343</v>
      </c>
      <c r="Q22" s="59">
        <v>8.86</v>
      </c>
      <c r="R22" s="59">
        <v>15.23</v>
      </c>
      <c r="S22" s="38">
        <f t="shared" si="33"/>
        <v>86.772000000000006</v>
      </c>
      <c r="T22" s="60">
        <f t="shared" si="34"/>
        <v>0.86772000000000005</v>
      </c>
      <c r="U22" s="61">
        <f t="shared" si="8"/>
        <v>17</v>
      </c>
      <c r="V22" s="39" t="s">
        <v>102</v>
      </c>
      <c r="W22" s="63">
        <f t="shared" si="35"/>
        <v>62.682000000000002</v>
      </c>
      <c r="X22" s="39"/>
      <c r="Y22" s="32">
        <f t="shared" si="36"/>
        <v>24.09</v>
      </c>
      <c r="Z22" s="34">
        <v>9</v>
      </c>
      <c r="AA22" s="95"/>
      <c r="AB22" s="12"/>
      <c r="AC22" s="96"/>
    </row>
    <row r="23" spans="1:29" s="4" customFormat="1" ht="24.75" customHeight="1">
      <c r="A23" s="39">
        <v>18</v>
      </c>
      <c r="B23" s="53" t="s">
        <v>14</v>
      </c>
      <c r="C23" s="81">
        <v>10.241</v>
      </c>
      <c r="D23" s="55">
        <f>C23/12.5</f>
        <v>0.81928000000000001</v>
      </c>
      <c r="E23" s="67">
        <v>7.7649999999999997</v>
      </c>
      <c r="F23" s="85">
        <f>E23/10</f>
        <v>0.77649999999999997</v>
      </c>
      <c r="G23" s="67">
        <v>11.436999999999999</v>
      </c>
      <c r="H23" s="37">
        <f>G23/16</f>
        <v>0.71481249999999996</v>
      </c>
      <c r="I23" s="68">
        <v>6.5</v>
      </c>
      <c r="J23" s="58">
        <f>I23/6.5</f>
        <v>1</v>
      </c>
      <c r="K23" s="68">
        <v>9</v>
      </c>
      <c r="L23" s="37">
        <f>K23/9.5</f>
        <v>0.94736842105263153</v>
      </c>
      <c r="M23" s="68">
        <v>5</v>
      </c>
      <c r="N23" s="37">
        <f>M23/6</f>
        <v>0.83333333333333337</v>
      </c>
      <c r="O23" s="67">
        <v>7.5830000000000002</v>
      </c>
      <c r="P23" s="37">
        <f>O23/9</f>
        <v>0.84255555555555561</v>
      </c>
      <c r="Q23" s="59">
        <v>10.84</v>
      </c>
      <c r="R23" s="59">
        <v>15.54</v>
      </c>
      <c r="S23" s="38">
        <f>C23+E23+G23+I23+K23+M23+O23+Q23+R23</f>
        <v>83.906000000000006</v>
      </c>
      <c r="T23" s="60">
        <f>S23/100</f>
        <v>0.83906000000000003</v>
      </c>
      <c r="U23" s="61">
        <f t="shared" si="8"/>
        <v>18</v>
      </c>
      <c r="V23" s="39" t="s">
        <v>102</v>
      </c>
      <c r="W23" s="63">
        <f>O23+M23+K23+I23+G23+E23+C23</f>
        <v>57.525999999999996</v>
      </c>
      <c r="X23" s="39"/>
      <c r="Y23" s="32">
        <f>R23+Q23</f>
        <v>26.38</v>
      </c>
      <c r="Z23" s="34">
        <v>13</v>
      </c>
      <c r="AA23" s="36"/>
      <c r="AB23" s="12"/>
      <c r="AC23" s="12"/>
    </row>
    <row r="24" spans="1:29" s="77" customFormat="1" ht="21.75" customHeight="1">
      <c r="A24" s="71"/>
      <c r="B24" s="71" t="s">
        <v>103</v>
      </c>
      <c r="C24" s="72">
        <f t="shared" ref="C24:T24" si="37">AVERAGE(C6:C23)</f>
        <v>10.744055555555557</v>
      </c>
      <c r="D24" s="73">
        <f t="shared" si="37"/>
        <v>0.85952444444444454</v>
      </c>
      <c r="E24" s="72">
        <f t="shared" si="37"/>
        <v>9.3272777777777769</v>
      </c>
      <c r="F24" s="73">
        <f t="shared" si="37"/>
        <v>0.9327277777777776</v>
      </c>
      <c r="G24" s="72">
        <f t="shared" si="37"/>
        <v>13.192833333333336</v>
      </c>
      <c r="H24" s="73">
        <f t="shared" si="37"/>
        <v>0.82455208333333352</v>
      </c>
      <c r="I24" s="72">
        <f t="shared" si="37"/>
        <v>6.3888888888888893</v>
      </c>
      <c r="J24" s="74">
        <f t="shared" si="37"/>
        <v>0.98290598290598297</v>
      </c>
      <c r="K24" s="72">
        <f t="shared" si="37"/>
        <v>9.1111111111111107</v>
      </c>
      <c r="L24" s="74">
        <f t="shared" si="37"/>
        <v>0.95906432748537995</v>
      </c>
      <c r="M24" s="72">
        <f t="shared" si="37"/>
        <v>5.3611111111111107</v>
      </c>
      <c r="N24" s="74">
        <f t="shared" si="37"/>
        <v>0.89351851851851849</v>
      </c>
      <c r="O24" s="72">
        <f t="shared" si="37"/>
        <v>8.1316111111111109</v>
      </c>
      <c r="P24" s="74">
        <f t="shared" si="37"/>
        <v>0.90351234567901217</v>
      </c>
      <c r="Q24" s="72">
        <f t="shared" si="37"/>
        <v>10.744444444444445</v>
      </c>
      <c r="R24" s="72">
        <f t="shared" si="37"/>
        <v>15.518888888888894</v>
      </c>
      <c r="S24" s="72">
        <f t="shared" si="37"/>
        <v>88.52022222222223</v>
      </c>
      <c r="T24" s="74">
        <f t="shared" si="37"/>
        <v>0.88520222222222222</v>
      </c>
      <c r="U24" s="71"/>
      <c r="V24" s="71"/>
      <c r="W24" s="71"/>
      <c r="X24" s="75"/>
      <c r="Y24" s="75"/>
      <c r="Z24" s="75"/>
      <c r="AA24" s="76"/>
    </row>
    <row r="25" spans="1:29" s="4" customFormat="1">
      <c r="C25" s="42"/>
      <c r="D25" s="41"/>
      <c r="X25" s="43"/>
      <c r="Y25" s="43"/>
      <c r="Z25" s="43"/>
      <c r="AA25" s="43"/>
    </row>
    <row r="26" spans="1:29" s="4" customFormat="1">
      <c r="C26" s="42"/>
      <c r="D26" s="42"/>
      <c r="X26" s="43"/>
      <c r="Y26" s="43"/>
      <c r="Z26" s="43"/>
      <c r="AA26" s="43"/>
    </row>
    <row r="28" spans="1:29">
      <c r="B28" s="40"/>
    </row>
  </sheetData>
  <mergeCells count="13">
    <mergeCell ref="A3:A4"/>
    <mergeCell ref="B3:B4"/>
    <mergeCell ref="C3:O3"/>
    <mergeCell ref="Q3:R3"/>
    <mergeCell ref="S3:S4"/>
    <mergeCell ref="Z3:Z4"/>
    <mergeCell ref="Y3:Y4"/>
    <mergeCell ref="W3:W4"/>
    <mergeCell ref="X3:X4"/>
    <mergeCell ref="B1:V1"/>
    <mergeCell ref="T3:T4"/>
    <mergeCell ref="U3:U4"/>
    <mergeCell ref="V3:V4"/>
  </mergeCells>
  <pageMargins left="0.48" right="0.11811023622047245" top="0.35433070866141736" bottom="0.35433070866141736" header="0.11811023622047245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27"/>
  <sheetViews>
    <sheetView workbookViewId="0">
      <selection activeCell="H6" sqref="H6"/>
    </sheetView>
  </sheetViews>
  <sheetFormatPr defaultRowHeight="15"/>
  <cols>
    <col min="1" max="1" width="14.28515625" customWidth="1"/>
    <col min="2" max="2" width="40.28515625" customWidth="1"/>
    <col min="3" max="3" width="19.42578125" customWidth="1"/>
    <col min="4" max="4" width="16.140625" customWidth="1"/>
  </cols>
  <sheetData>
    <row r="1" spans="1:5" ht="7.5" customHeight="1"/>
    <row r="2" spans="1:5" ht="20.25" customHeight="1">
      <c r="A2" s="106" t="s">
        <v>70</v>
      </c>
      <c r="B2" s="106"/>
      <c r="C2" s="106"/>
      <c r="D2" s="106"/>
    </row>
    <row r="3" spans="1:5" ht="18" customHeight="1">
      <c r="A3" s="107" t="s">
        <v>75</v>
      </c>
      <c r="B3" s="107"/>
      <c r="C3" s="107"/>
      <c r="D3" s="107"/>
    </row>
    <row r="4" spans="1:5" ht="16.5" customHeight="1">
      <c r="A4" s="107" t="s">
        <v>93</v>
      </c>
      <c r="B4" s="107"/>
      <c r="C4" s="107"/>
      <c r="D4" s="107"/>
    </row>
    <row r="5" spans="1:5" ht="18.75" customHeight="1">
      <c r="A5" s="108" t="s">
        <v>115</v>
      </c>
      <c r="B5" s="108"/>
      <c r="C5" s="108"/>
      <c r="D5" s="108"/>
    </row>
    <row r="6" spans="1:5" ht="18.75" customHeight="1">
      <c r="A6" s="108" t="s">
        <v>38</v>
      </c>
      <c r="B6" s="108"/>
      <c r="C6" s="108"/>
      <c r="D6" s="108"/>
    </row>
    <row r="8" spans="1:5" ht="119.25" customHeight="1">
      <c r="A8" s="16" t="s">
        <v>74</v>
      </c>
      <c r="B8" s="16" t="s">
        <v>39</v>
      </c>
      <c r="C8" s="16" t="s">
        <v>76</v>
      </c>
      <c r="D8" s="16" t="s">
        <v>67</v>
      </c>
    </row>
    <row r="9" spans="1:5" ht="18.75" customHeight="1">
      <c r="A9" s="17" t="s">
        <v>43</v>
      </c>
      <c r="B9" s="17" t="s">
        <v>44</v>
      </c>
      <c r="C9" s="17" t="s">
        <v>45</v>
      </c>
      <c r="D9" s="17" t="s">
        <v>46</v>
      </c>
    </row>
    <row r="10" spans="1:5" ht="27.95" customHeight="1">
      <c r="A10" s="26">
        <f>RANK(D10,$D$10:$D$27,0)</f>
        <v>1</v>
      </c>
      <c r="B10" s="52" t="s">
        <v>2</v>
      </c>
      <c r="C10" s="19">
        <f>'SO NGANH CT 2024'!R7</f>
        <v>16.100000000000001</v>
      </c>
      <c r="D10" s="22">
        <f t="shared" ref="D10:D27" si="0">C10/18.5</f>
        <v>0.87027027027027037</v>
      </c>
      <c r="E10" s="80"/>
    </row>
    <row r="11" spans="1:5" ht="27.95" customHeight="1">
      <c r="A11" s="26">
        <f t="shared" ref="A11:A19" si="1">RANK(D11,$D$10:$D$27,0)</f>
        <v>2</v>
      </c>
      <c r="B11" s="52" t="s">
        <v>3</v>
      </c>
      <c r="C11" s="19">
        <f>'SO NGANH CT 2024'!R11</f>
        <v>15.89</v>
      </c>
      <c r="D11" s="22">
        <f t="shared" si="0"/>
        <v>0.85891891891891892</v>
      </c>
      <c r="E11" s="80"/>
    </row>
    <row r="12" spans="1:5" ht="27.95" customHeight="1">
      <c r="A12" s="26">
        <f t="shared" si="1"/>
        <v>3</v>
      </c>
      <c r="B12" s="52" t="s">
        <v>9</v>
      </c>
      <c r="C12" s="19">
        <f>'SO NGANH CT 2024'!R12</f>
        <v>15.82</v>
      </c>
      <c r="D12" s="22">
        <f t="shared" si="0"/>
        <v>0.85513513513513517</v>
      </c>
      <c r="E12" s="80"/>
    </row>
    <row r="13" spans="1:5" ht="27.95" customHeight="1">
      <c r="A13" s="26">
        <f t="shared" si="1"/>
        <v>4</v>
      </c>
      <c r="B13" s="52" t="s">
        <v>12</v>
      </c>
      <c r="C13" s="19">
        <f>'SO NGANH CT 2024'!R14</f>
        <v>15.69</v>
      </c>
      <c r="D13" s="22">
        <f t="shared" si="0"/>
        <v>0.84810810810810811</v>
      </c>
      <c r="E13" s="80"/>
    </row>
    <row r="14" spans="1:5" ht="27.95" customHeight="1">
      <c r="A14" s="26">
        <f t="shared" si="1"/>
        <v>5</v>
      </c>
      <c r="B14" s="52" t="s">
        <v>17</v>
      </c>
      <c r="C14" s="19">
        <f>'SO NGANH CT 2024'!R16</f>
        <v>15.67</v>
      </c>
      <c r="D14" s="22">
        <f t="shared" si="0"/>
        <v>0.84702702702702704</v>
      </c>
      <c r="E14" s="80"/>
    </row>
    <row r="15" spans="1:5" ht="27.95" customHeight="1">
      <c r="A15" s="26">
        <f t="shared" si="1"/>
        <v>6</v>
      </c>
      <c r="B15" s="52" t="s">
        <v>1</v>
      </c>
      <c r="C15" s="19">
        <f>'SO NGANH CT 2024'!R9</f>
        <v>15.65</v>
      </c>
      <c r="D15" s="22">
        <f t="shared" si="0"/>
        <v>0.84594594594594597</v>
      </c>
      <c r="E15" s="80"/>
    </row>
    <row r="16" spans="1:5" ht="27.95" customHeight="1">
      <c r="A16" s="26">
        <f t="shared" si="1"/>
        <v>7</v>
      </c>
      <c r="B16" s="52" t="s">
        <v>4</v>
      </c>
      <c r="C16" s="19">
        <f>'SO NGANH CT 2024'!R6</f>
        <v>15.58</v>
      </c>
      <c r="D16" s="22">
        <f t="shared" si="0"/>
        <v>0.84216216216216222</v>
      </c>
      <c r="E16" s="80"/>
    </row>
    <row r="17" spans="1:5" ht="27.95" customHeight="1">
      <c r="A17" s="26">
        <f t="shared" si="1"/>
        <v>8</v>
      </c>
      <c r="B17" s="52" t="s">
        <v>14</v>
      </c>
      <c r="C17" s="19">
        <f>'SO NGANH CT 2024'!R23</f>
        <v>15.54</v>
      </c>
      <c r="D17" s="22">
        <f t="shared" si="0"/>
        <v>0.84</v>
      </c>
      <c r="E17" s="80"/>
    </row>
    <row r="18" spans="1:5" ht="27.95" customHeight="1">
      <c r="A18" s="26">
        <f t="shared" si="1"/>
        <v>9</v>
      </c>
      <c r="B18" s="52" t="s">
        <v>19</v>
      </c>
      <c r="C18" s="19">
        <f>'SO NGANH CT 2024'!R20</f>
        <v>15.49</v>
      </c>
      <c r="D18" s="22">
        <f t="shared" si="0"/>
        <v>0.83729729729729729</v>
      </c>
      <c r="E18" s="80"/>
    </row>
    <row r="19" spans="1:5" ht="27.95" customHeight="1">
      <c r="A19" s="26">
        <f t="shared" si="1"/>
        <v>9</v>
      </c>
      <c r="B19" s="52" t="s">
        <v>10</v>
      </c>
      <c r="C19" s="19">
        <f>'SO NGANH CT 2024'!R15</f>
        <v>15.49</v>
      </c>
      <c r="D19" s="22">
        <f t="shared" si="0"/>
        <v>0.83729729729729729</v>
      </c>
      <c r="E19" s="80"/>
    </row>
    <row r="20" spans="1:5" ht="27.95" customHeight="1">
      <c r="A20" s="26">
        <v>10</v>
      </c>
      <c r="B20" s="52" t="s">
        <v>5</v>
      </c>
      <c r="C20" s="19">
        <f>'SO NGANH CT 2024'!R10</f>
        <v>15.48</v>
      </c>
      <c r="D20" s="22">
        <f t="shared" si="0"/>
        <v>0.83675675675675676</v>
      </c>
      <c r="E20" s="80"/>
    </row>
    <row r="21" spans="1:5" ht="27.95" customHeight="1">
      <c r="A21" s="26">
        <v>11</v>
      </c>
      <c r="B21" s="52" t="s">
        <v>13</v>
      </c>
      <c r="C21" s="19">
        <f>'SO NGANH CT 2024'!R21</f>
        <v>15.37</v>
      </c>
      <c r="D21" s="22">
        <f t="shared" si="0"/>
        <v>0.83081081081081076</v>
      </c>
      <c r="E21" s="80"/>
    </row>
    <row r="22" spans="1:5" ht="27.95" customHeight="1">
      <c r="A22" s="26">
        <v>12</v>
      </c>
      <c r="B22" s="52" t="s">
        <v>11</v>
      </c>
      <c r="C22" s="19">
        <f>'SO NGANH CT 2024'!R18</f>
        <v>15.36</v>
      </c>
      <c r="D22" s="22">
        <f t="shared" si="0"/>
        <v>0.83027027027027023</v>
      </c>
      <c r="E22" s="80"/>
    </row>
    <row r="23" spans="1:5" ht="27.95" customHeight="1">
      <c r="A23" s="26">
        <v>13</v>
      </c>
      <c r="B23" s="52" t="s">
        <v>7</v>
      </c>
      <c r="C23" s="19">
        <f>'SO NGANH CT 2024'!R8</f>
        <v>15.35</v>
      </c>
      <c r="D23" s="22">
        <f t="shared" si="0"/>
        <v>0.82972972972972969</v>
      </c>
      <c r="E23" s="80"/>
    </row>
    <row r="24" spans="1:5" ht="27.95" customHeight="1">
      <c r="A24" s="26">
        <v>14</v>
      </c>
      <c r="B24" s="52" t="s">
        <v>16</v>
      </c>
      <c r="C24" s="19">
        <f>'SO NGANH CT 2024'!R13</f>
        <v>15.26</v>
      </c>
      <c r="D24" s="22">
        <f t="shared" si="0"/>
        <v>0.82486486486486488</v>
      </c>
      <c r="E24" s="80"/>
    </row>
    <row r="25" spans="1:5" ht="27.95" customHeight="1">
      <c r="A25" s="26">
        <v>15</v>
      </c>
      <c r="B25" s="52" t="s">
        <v>15</v>
      </c>
      <c r="C25" s="19">
        <f>'SO NGANH CT 2024'!R17</f>
        <v>15.25</v>
      </c>
      <c r="D25" s="22">
        <f t="shared" si="0"/>
        <v>0.82432432432432434</v>
      </c>
      <c r="E25" s="80"/>
    </row>
    <row r="26" spans="1:5" ht="27.95" customHeight="1">
      <c r="A26" s="26">
        <v>16</v>
      </c>
      <c r="B26" s="52" t="s">
        <v>8</v>
      </c>
      <c r="C26" s="19">
        <f>'SO NGANH CT 2024'!R22</f>
        <v>15.23</v>
      </c>
      <c r="D26" s="22">
        <f t="shared" si="0"/>
        <v>0.82324324324324327</v>
      </c>
      <c r="E26" s="80"/>
    </row>
    <row r="27" spans="1:5" ht="27.95" customHeight="1">
      <c r="A27" s="26">
        <v>17</v>
      </c>
      <c r="B27" s="52" t="s">
        <v>6</v>
      </c>
      <c r="C27" s="19">
        <f>'SO NGANH CT 2024'!R19</f>
        <v>15.12</v>
      </c>
      <c r="D27" s="22">
        <f t="shared" si="0"/>
        <v>0.81729729729729728</v>
      </c>
      <c r="E27" s="80"/>
    </row>
  </sheetData>
  <autoFilter ref="A9:D9">
    <sortState ref="A10:D27">
      <sortCondition descending="1" ref="C9"/>
    </sortState>
  </autoFilter>
  <mergeCells count="5">
    <mergeCell ref="A2:D2"/>
    <mergeCell ref="A3:D3"/>
    <mergeCell ref="A4:D4"/>
    <mergeCell ref="A5:D5"/>
    <mergeCell ref="A6:D6"/>
  </mergeCells>
  <pageMargins left="0.82677165354330717" right="0.31496062992125984" top="0.74803149606299213" bottom="0.74803149606299213" header="0.31496062992125984" footer="0.31496062992125984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27"/>
  <sheetViews>
    <sheetView tabSelected="1" workbookViewId="0">
      <selection activeCell="H6" sqref="H6"/>
    </sheetView>
  </sheetViews>
  <sheetFormatPr defaultRowHeight="15"/>
  <cols>
    <col min="1" max="1" width="13.42578125" customWidth="1"/>
    <col min="2" max="2" width="39.28515625" customWidth="1"/>
    <col min="3" max="3" width="17.42578125" customWidth="1"/>
    <col min="4" max="4" width="14.85546875" customWidth="1"/>
  </cols>
  <sheetData>
    <row r="1" spans="1:9" ht="7.5" customHeight="1"/>
    <row r="2" spans="1:9" ht="20.25" customHeight="1">
      <c r="A2" s="106" t="s">
        <v>71</v>
      </c>
      <c r="B2" s="106"/>
      <c r="C2" s="106"/>
      <c r="D2" s="106"/>
    </row>
    <row r="3" spans="1:9" ht="18" customHeight="1">
      <c r="A3" s="109" t="s">
        <v>77</v>
      </c>
      <c r="B3" s="109"/>
      <c r="C3" s="109"/>
      <c r="D3" s="109"/>
    </row>
    <row r="4" spans="1:9" ht="31.5" customHeight="1">
      <c r="A4" s="110" t="s">
        <v>95</v>
      </c>
      <c r="B4" s="109"/>
      <c r="C4" s="109"/>
      <c r="D4" s="109"/>
    </row>
    <row r="5" spans="1:9" ht="18.75" customHeight="1">
      <c r="A5" s="108" t="s">
        <v>115</v>
      </c>
      <c r="B5" s="108"/>
      <c r="C5" s="108"/>
      <c r="D5" s="108"/>
    </row>
    <row r="6" spans="1:9" ht="18.75" customHeight="1">
      <c r="A6" s="108" t="s">
        <v>38</v>
      </c>
      <c r="B6" s="108"/>
      <c r="C6" s="108"/>
      <c r="D6" s="108"/>
    </row>
    <row r="8" spans="1:9" ht="116.25" customHeight="1">
      <c r="A8" s="16" t="s">
        <v>73</v>
      </c>
      <c r="B8" s="16" t="s">
        <v>39</v>
      </c>
      <c r="C8" s="16" t="s">
        <v>94</v>
      </c>
      <c r="D8" s="16" t="s">
        <v>67</v>
      </c>
      <c r="I8" s="13"/>
    </row>
    <row r="9" spans="1:9" ht="15.75" customHeight="1">
      <c r="A9" s="17" t="s">
        <v>43</v>
      </c>
      <c r="B9" s="17" t="s">
        <v>44</v>
      </c>
      <c r="C9" s="17" t="s">
        <v>45</v>
      </c>
      <c r="D9" s="17" t="s">
        <v>46</v>
      </c>
    </row>
    <row r="10" spans="1:9" ht="27" customHeight="1">
      <c r="A10" s="26">
        <f t="shared" ref="A10:A27" si="0">RANK(D10,$D$10:$D$27,0)</f>
        <v>1</v>
      </c>
      <c r="B10" s="44" t="s">
        <v>6</v>
      </c>
      <c r="C10" s="19">
        <f>'SO NGANH CT 2024'!Q19</f>
        <v>11.89</v>
      </c>
      <c r="D10" s="22">
        <f t="shared" ref="D10:D27" si="1">C10/12</f>
        <v>0.99083333333333334</v>
      </c>
      <c r="E10" s="80"/>
    </row>
    <row r="11" spans="1:9" ht="27" customHeight="1">
      <c r="A11" s="26">
        <f t="shared" si="0"/>
        <v>2</v>
      </c>
      <c r="B11" s="44" t="s">
        <v>19</v>
      </c>
      <c r="C11" s="19">
        <f>'SO NGANH CT 2024'!Q20</f>
        <v>11.79</v>
      </c>
      <c r="D11" s="22">
        <f t="shared" si="1"/>
        <v>0.98249999999999993</v>
      </c>
      <c r="E11" s="80"/>
    </row>
    <row r="12" spans="1:9" ht="27" customHeight="1">
      <c r="A12" s="26">
        <f t="shared" si="0"/>
        <v>3</v>
      </c>
      <c r="B12" s="44" t="s">
        <v>5</v>
      </c>
      <c r="C12" s="19">
        <f>'SO NGANH CT 2024'!Q10</f>
        <v>11.67</v>
      </c>
      <c r="D12" s="22">
        <f t="shared" si="1"/>
        <v>0.97250000000000003</v>
      </c>
      <c r="E12" s="80"/>
    </row>
    <row r="13" spans="1:9" ht="27" customHeight="1">
      <c r="A13" s="26">
        <f t="shared" si="0"/>
        <v>4</v>
      </c>
      <c r="B13" s="44" t="s">
        <v>4</v>
      </c>
      <c r="C13" s="19">
        <f>'SO NGANH CT 2024'!Q6</f>
        <v>11.32</v>
      </c>
      <c r="D13" s="22">
        <f t="shared" si="1"/>
        <v>0.94333333333333336</v>
      </c>
      <c r="E13" s="80"/>
    </row>
    <row r="14" spans="1:9" ht="27" customHeight="1">
      <c r="A14" s="26">
        <f t="shared" si="0"/>
        <v>5</v>
      </c>
      <c r="B14" s="44" t="s">
        <v>2</v>
      </c>
      <c r="C14" s="19">
        <f>'SO NGANH CT 2024'!Q7</f>
        <v>11.31</v>
      </c>
      <c r="D14" s="78">
        <f t="shared" si="1"/>
        <v>0.9425</v>
      </c>
      <c r="E14" s="80"/>
    </row>
    <row r="15" spans="1:9" ht="27" customHeight="1">
      <c r="A15" s="26">
        <f t="shared" si="0"/>
        <v>6</v>
      </c>
      <c r="B15" s="44" t="s">
        <v>1</v>
      </c>
      <c r="C15" s="19">
        <f>'SO NGANH CT 2024'!Q9</f>
        <v>11.25</v>
      </c>
      <c r="D15" s="22">
        <f t="shared" si="1"/>
        <v>0.9375</v>
      </c>
      <c r="E15" s="80"/>
    </row>
    <row r="16" spans="1:9" ht="27" customHeight="1">
      <c r="A16" s="26">
        <f t="shared" si="0"/>
        <v>7</v>
      </c>
      <c r="B16" s="44" t="s">
        <v>11</v>
      </c>
      <c r="C16" s="19">
        <f>'SO NGANH CT 2024'!Q18</f>
        <v>10.98</v>
      </c>
      <c r="D16" s="22">
        <f t="shared" si="1"/>
        <v>0.91500000000000004</v>
      </c>
      <c r="E16" s="80"/>
    </row>
    <row r="17" spans="1:5" ht="27" customHeight="1">
      <c r="A17" s="26">
        <f t="shared" si="0"/>
        <v>8</v>
      </c>
      <c r="B17" s="44" t="s">
        <v>17</v>
      </c>
      <c r="C17" s="19">
        <f>'SO NGANH CT 2024'!Q16</f>
        <v>10.95</v>
      </c>
      <c r="D17" s="22">
        <f t="shared" si="1"/>
        <v>0.91249999999999998</v>
      </c>
      <c r="E17" s="80"/>
    </row>
    <row r="18" spans="1:5" ht="27" customHeight="1">
      <c r="A18" s="26">
        <f t="shared" si="0"/>
        <v>9</v>
      </c>
      <c r="B18" s="44" t="s">
        <v>14</v>
      </c>
      <c r="C18" s="19">
        <f>'SO NGANH CT 2024'!Q23</f>
        <v>10.84</v>
      </c>
      <c r="D18" s="22">
        <f t="shared" si="1"/>
        <v>0.90333333333333332</v>
      </c>
      <c r="E18" s="80"/>
    </row>
    <row r="19" spans="1:5" ht="27" customHeight="1">
      <c r="A19" s="26">
        <f t="shared" si="0"/>
        <v>11</v>
      </c>
      <c r="B19" s="44" t="s">
        <v>7</v>
      </c>
      <c r="C19" s="19">
        <f>'SO NGANH CT 2024'!Q8</f>
        <v>10.74</v>
      </c>
      <c r="D19" s="22">
        <f t="shared" si="1"/>
        <v>0.89500000000000002</v>
      </c>
      <c r="E19" s="80"/>
    </row>
    <row r="20" spans="1:5" ht="27" customHeight="1">
      <c r="A20" s="26">
        <f t="shared" si="0"/>
        <v>12</v>
      </c>
      <c r="B20" s="44" t="s">
        <v>12</v>
      </c>
      <c r="C20" s="19">
        <f>'SO NGANH CT 2024'!Q14</f>
        <v>10.62</v>
      </c>
      <c r="D20" s="22">
        <f t="shared" si="1"/>
        <v>0.8849999999999999</v>
      </c>
      <c r="E20" s="80"/>
    </row>
    <row r="21" spans="1:5" ht="27" customHeight="1">
      <c r="A21" s="26">
        <f t="shared" si="0"/>
        <v>13</v>
      </c>
      <c r="B21" s="44" t="s">
        <v>9</v>
      </c>
      <c r="C21" s="19">
        <f>'SO NGANH CT 2024'!Q12</f>
        <v>10.52</v>
      </c>
      <c r="D21" s="22">
        <f t="shared" si="1"/>
        <v>0.87666666666666659</v>
      </c>
      <c r="E21" s="80"/>
    </row>
    <row r="22" spans="1:5" ht="27" customHeight="1">
      <c r="A22" s="26">
        <f t="shared" si="0"/>
        <v>10</v>
      </c>
      <c r="B22" s="44" t="s">
        <v>16</v>
      </c>
      <c r="C22" s="19">
        <f>'SO NGANH CT 2024'!Q13</f>
        <v>10.75</v>
      </c>
      <c r="D22" s="22">
        <f t="shared" si="1"/>
        <v>0.89583333333333337</v>
      </c>
      <c r="E22" s="80"/>
    </row>
    <row r="23" spans="1:5" ht="27" customHeight="1">
      <c r="A23" s="26">
        <f t="shared" si="0"/>
        <v>14</v>
      </c>
      <c r="B23" s="44" t="s">
        <v>10</v>
      </c>
      <c r="C23" s="19">
        <f>'SO NGANH CT 2024'!Q15</f>
        <v>10.27</v>
      </c>
      <c r="D23" s="22">
        <f t="shared" si="1"/>
        <v>0.85583333333333333</v>
      </c>
      <c r="E23" s="80"/>
    </row>
    <row r="24" spans="1:5" ht="27" customHeight="1">
      <c r="A24" s="26">
        <f t="shared" si="0"/>
        <v>15</v>
      </c>
      <c r="B24" s="44" t="s">
        <v>3</v>
      </c>
      <c r="C24" s="19">
        <f>'SO NGANH CT 2024'!Q11</f>
        <v>10.25</v>
      </c>
      <c r="D24" s="22">
        <f t="shared" si="1"/>
        <v>0.85416666666666663</v>
      </c>
      <c r="E24" s="80"/>
    </row>
    <row r="25" spans="1:5" ht="27" customHeight="1">
      <c r="A25" s="26">
        <f t="shared" si="0"/>
        <v>16</v>
      </c>
      <c r="B25" s="44" t="s">
        <v>15</v>
      </c>
      <c r="C25" s="19">
        <f>'SO NGANH CT 2024'!Q17</f>
        <v>10.09</v>
      </c>
      <c r="D25" s="22">
        <f t="shared" si="1"/>
        <v>0.84083333333333332</v>
      </c>
      <c r="E25" s="80"/>
    </row>
    <row r="26" spans="1:5" ht="27" customHeight="1">
      <c r="A26" s="26">
        <f t="shared" si="0"/>
        <v>17</v>
      </c>
      <c r="B26" s="44" t="s">
        <v>13</v>
      </c>
      <c r="C26" s="19">
        <f>'SO NGANH CT 2024'!Q21</f>
        <v>9.3000000000000007</v>
      </c>
      <c r="D26" s="22">
        <f t="shared" si="1"/>
        <v>0.77500000000000002</v>
      </c>
      <c r="E26" s="80"/>
    </row>
    <row r="27" spans="1:5" ht="27" customHeight="1">
      <c r="A27" s="26">
        <f t="shared" si="0"/>
        <v>18</v>
      </c>
      <c r="B27" s="44" t="s">
        <v>8</v>
      </c>
      <c r="C27" s="19">
        <f>'SO NGANH CT 2024'!Q22</f>
        <v>8.86</v>
      </c>
      <c r="D27" s="22">
        <f t="shared" si="1"/>
        <v>0.73833333333333329</v>
      </c>
      <c r="E27" s="80"/>
    </row>
  </sheetData>
  <autoFilter ref="A9:D9">
    <sortState ref="A10:D27">
      <sortCondition descending="1" ref="C9"/>
    </sortState>
  </autoFilter>
  <mergeCells count="5">
    <mergeCell ref="A2:D2"/>
    <mergeCell ref="A3:D3"/>
    <mergeCell ref="A4:D4"/>
    <mergeCell ref="A5:D5"/>
    <mergeCell ref="A6:D6"/>
  </mergeCells>
  <pageMargins left="0.82677165354330717" right="0.31496062992125984" top="0.70866141732283472" bottom="0.74803149606299213" header="0.31496062992125984" footer="0.31496062992125984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7"/>
  <sheetViews>
    <sheetView topLeftCell="A4" zoomScale="85" zoomScaleNormal="85" workbookViewId="0">
      <selection activeCell="A5" sqref="A5:H5"/>
    </sheetView>
  </sheetViews>
  <sheetFormatPr defaultRowHeight="15"/>
  <cols>
    <col min="1" max="2" width="7.140625" customWidth="1"/>
    <col min="3" max="3" width="24" customWidth="1"/>
    <col min="4" max="4" width="9.5703125" customWidth="1"/>
    <col min="5" max="5" width="9.140625" customWidth="1"/>
    <col min="6" max="6" width="8.28515625" customWidth="1"/>
    <col min="7" max="7" width="8.140625" customWidth="1"/>
    <col min="8" max="8" width="11.140625" customWidth="1"/>
  </cols>
  <sheetData>
    <row r="1" spans="1:13" ht="7.5" customHeight="1"/>
    <row r="2" spans="1:13" ht="20.25" customHeight="1">
      <c r="A2" s="106" t="s">
        <v>36</v>
      </c>
      <c r="B2" s="106"/>
      <c r="C2" s="106"/>
      <c r="D2" s="106"/>
      <c r="E2" s="106"/>
      <c r="F2" s="106"/>
      <c r="G2" s="106"/>
      <c r="H2" s="106"/>
    </row>
    <row r="3" spans="1:13" ht="16.5" customHeight="1">
      <c r="A3" s="107" t="s">
        <v>37</v>
      </c>
      <c r="B3" s="107"/>
      <c r="C3" s="107"/>
      <c r="D3" s="107"/>
      <c r="E3" s="107"/>
      <c r="F3" s="107"/>
      <c r="G3" s="107"/>
      <c r="H3" s="107"/>
    </row>
    <row r="4" spans="1:13" ht="16.5" customHeight="1">
      <c r="A4" s="107" t="s">
        <v>82</v>
      </c>
      <c r="B4" s="107"/>
      <c r="C4" s="107"/>
      <c r="D4" s="107"/>
      <c r="E4" s="107"/>
      <c r="F4" s="107"/>
      <c r="G4" s="107"/>
      <c r="H4" s="107"/>
    </row>
    <row r="5" spans="1:13" ht="18.75" customHeight="1">
      <c r="A5" s="108" t="s">
        <v>115</v>
      </c>
      <c r="B5" s="108"/>
      <c r="C5" s="108"/>
      <c r="D5" s="108"/>
      <c r="E5" s="108"/>
      <c r="F5" s="108"/>
      <c r="G5" s="108"/>
      <c r="H5" s="108"/>
    </row>
    <row r="6" spans="1:13" ht="18.75" customHeight="1">
      <c r="A6" s="108" t="s">
        <v>38</v>
      </c>
      <c r="B6" s="108"/>
      <c r="C6" s="108"/>
      <c r="D6" s="108"/>
      <c r="E6" s="108"/>
      <c r="F6" s="108"/>
      <c r="G6" s="108"/>
      <c r="H6" s="108"/>
    </row>
    <row r="7" spans="1:13" ht="8.25" customHeight="1"/>
    <row r="8" spans="1:13" ht="125.25" customHeight="1">
      <c r="A8" s="15" t="s">
        <v>42</v>
      </c>
      <c r="B8" s="15" t="s">
        <v>83</v>
      </c>
      <c r="C8" s="15" t="s">
        <v>39</v>
      </c>
      <c r="D8" s="15" t="s">
        <v>104</v>
      </c>
      <c r="E8" s="15" t="s">
        <v>84</v>
      </c>
      <c r="F8" s="15" t="s">
        <v>53</v>
      </c>
      <c r="G8" s="15" t="s">
        <v>67</v>
      </c>
      <c r="H8" s="15" t="s">
        <v>41</v>
      </c>
      <c r="M8" s="13"/>
    </row>
    <row r="9" spans="1:13" ht="20.25" customHeight="1">
      <c r="A9" s="14" t="s">
        <v>43</v>
      </c>
      <c r="B9" s="14" t="s">
        <v>44</v>
      </c>
      <c r="C9" s="14" t="s">
        <v>45</v>
      </c>
      <c r="D9" s="14" t="s">
        <v>46</v>
      </c>
      <c r="E9" s="14" t="s">
        <v>47</v>
      </c>
      <c r="F9" s="14" t="s">
        <v>48</v>
      </c>
      <c r="G9" s="14" t="s">
        <v>49</v>
      </c>
      <c r="H9" s="14" t="s">
        <v>50</v>
      </c>
    </row>
    <row r="10" spans="1:13" ht="27.95" customHeight="1">
      <c r="A10" s="97">
        <v>1</v>
      </c>
      <c r="B10" s="97">
        <v>1</v>
      </c>
      <c r="C10" s="44" t="s">
        <v>4</v>
      </c>
      <c r="D10" s="45">
        <f>'SO NGANH CT 2024'!W6</f>
        <v>66.176000000000002</v>
      </c>
      <c r="E10" s="46">
        <f>'SO NGANH CT 2024'!Y6</f>
        <v>26.9</v>
      </c>
      <c r="F10" s="51">
        <f>'SO NGANH CT 2024'!S6</f>
        <v>93.076000000000008</v>
      </c>
      <c r="G10" s="47">
        <f>'SO NGANH CT 2024'!T6</f>
        <v>0.93076000000000003</v>
      </c>
      <c r="H10" s="48" t="str">
        <f>'SO NGANH CT 2024'!V6</f>
        <v>HTXSNV</v>
      </c>
    </row>
    <row r="11" spans="1:13" ht="27.95" customHeight="1">
      <c r="A11" s="97">
        <v>2</v>
      </c>
      <c r="B11" s="97">
        <v>2</v>
      </c>
      <c r="C11" s="44" t="s">
        <v>2</v>
      </c>
      <c r="D11" s="45">
        <f>'SO NGANH CT 2024'!W7</f>
        <v>63</v>
      </c>
      <c r="E11" s="46">
        <f>'SO NGANH CT 2024'!Y7</f>
        <v>27.410000000000004</v>
      </c>
      <c r="F11" s="51">
        <f>'SO NGANH CT 2024'!S7</f>
        <v>90.41</v>
      </c>
      <c r="G11" s="47">
        <f>'SO NGANH CT 2024'!T7</f>
        <v>0.90410000000000001</v>
      </c>
      <c r="H11" s="48" t="str">
        <f>'SO NGANH CT 2024'!V7</f>
        <v>HTXSNV</v>
      </c>
    </row>
    <row r="12" spans="1:13" ht="27.95" customHeight="1">
      <c r="A12" s="97">
        <v>3</v>
      </c>
      <c r="B12" s="97">
        <v>3</v>
      </c>
      <c r="C12" s="44" t="s">
        <v>7</v>
      </c>
      <c r="D12" s="45">
        <f>'SO NGANH CT 2024'!W8</f>
        <v>64.230999999999995</v>
      </c>
      <c r="E12" s="46">
        <f>'SO NGANH CT 2024'!Y8</f>
        <v>26.09</v>
      </c>
      <c r="F12" s="51">
        <f>'SO NGANH CT 2024'!S8</f>
        <v>90.320999999999984</v>
      </c>
      <c r="G12" s="47">
        <f>'SO NGANH CT 2024'!T8</f>
        <v>0.90320999999999985</v>
      </c>
      <c r="H12" s="49" t="str">
        <f>'SO NGANH CT 2024'!V8</f>
        <v>HTXSNV</v>
      </c>
    </row>
    <row r="13" spans="1:13" ht="27.95" customHeight="1">
      <c r="A13" s="97">
        <v>4</v>
      </c>
      <c r="B13" s="97">
        <v>4</v>
      </c>
      <c r="C13" s="44" t="s">
        <v>1</v>
      </c>
      <c r="D13" s="45">
        <f>'SO NGANH CT 2024'!W9</f>
        <v>62.658999999999992</v>
      </c>
      <c r="E13" s="46">
        <f>'SO NGANH CT 2024'!Y9</f>
        <v>26.9</v>
      </c>
      <c r="F13" s="51">
        <f>'SO NGANH CT 2024'!S9</f>
        <v>89.558999999999997</v>
      </c>
      <c r="G13" s="47">
        <f>'SO NGANH CT 2024'!T9</f>
        <v>0.89559</v>
      </c>
      <c r="H13" s="48" t="str">
        <f>'SO NGANH CT 2024'!V9</f>
        <v>HTTNV</v>
      </c>
    </row>
    <row r="14" spans="1:13" ht="27.95" customHeight="1">
      <c r="A14" s="97">
        <v>5</v>
      </c>
      <c r="B14" s="97">
        <v>5</v>
      </c>
      <c r="C14" s="44" t="s">
        <v>5</v>
      </c>
      <c r="D14" s="45">
        <f>'SO NGANH CT 2024'!W10</f>
        <v>62.18</v>
      </c>
      <c r="E14" s="46">
        <f>'SO NGANH CT 2024'!Y10</f>
        <v>27.15</v>
      </c>
      <c r="F14" s="51">
        <f>'SO NGANH CT 2024'!S10</f>
        <v>89.330000000000013</v>
      </c>
      <c r="G14" s="47">
        <f>'SO NGANH CT 2024'!T10</f>
        <v>0.89330000000000009</v>
      </c>
      <c r="H14" s="48" t="str">
        <f>'SO NGANH CT 2024'!V10</f>
        <v>HTTNV</v>
      </c>
    </row>
    <row r="15" spans="1:13" ht="27.95" customHeight="1">
      <c r="A15" s="97">
        <v>7</v>
      </c>
      <c r="B15" s="97">
        <v>6</v>
      </c>
      <c r="C15" s="44" t="s">
        <v>3</v>
      </c>
      <c r="D15" s="45">
        <f>'SO NGANH CT 2024'!W11</f>
        <v>63.179000000000002</v>
      </c>
      <c r="E15" s="46">
        <f>'SO NGANH CT 2024'!Y11</f>
        <v>26.14</v>
      </c>
      <c r="F15" s="51">
        <f>'SO NGANH CT 2024'!S11</f>
        <v>89.319000000000003</v>
      </c>
      <c r="G15" s="47">
        <f>'SO NGANH CT 2024'!T11</f>
        <v>0.89319000000000004</v>
      </c>
      <c r="H15" s="48" t="str">
        <f>'SO NGANH CT 2024'!V13</f>
        <v>HTTNV</v>
      </c>
    </row>
    <row r="16" spans="1:13" ht="27.95" customHeight="1">
      <c r="A16" s="97">
        <v>10</v>
      </c>
      <c r="B16" s="97">
        <v>7</v>
      </c>
      <c r="C16" s="44" t="s">
        <v>9</v>
      </c>
      <c r="D16" s="45">
        <f>'SO NGANH CT 2024'!W12</f>
        <v>62.933999999999997</v>
      </c>
      <c r="E16" s="46">
        <f>'SO NGANH CT 2024'!Y12</f>
        <v>26.34</v>
      </c>
      <c r="F16" s="51">
        <f>'SO NGANH CT 2024'!S12</f>
        <v>89.274000000000001</v>
      </c>
      <c r="G16" s="47">
        <f>'SO NGANH CT 2024'!T12</f>
        <v>0.89273999999999998</v>
      </c>
      <c r="H16" s="48" t="str">
        <f>'SO NGANH CT 2024'!V19</f>
        <v>HTTNV</v>
      </c>
    </row>
    <row r="17" spans="1:8" ht="27.95" customHeight="1">
      <c r="A17" s="97">
        <v>6</v>
      </c>
      <c r="B17" s="97">
        <v>8</v>
      </c>
      <c r="C17" s="44" t="s">
        <v>16</v>
      </c>
      <c r="D17" s="45">
        <f>'SO NGANH CT 2024'!W13</f>
        <v>63.21</v>
      </c>
      <c r="E17" s="46">
        <f>'SO NGANH CT 2024'!Y13</f>
        <v>26.009999999999998</v>
      </c>
      <c r="F17" s="51">
        <f>'SO NGANH CT 2024'!S13</f>
        <v>89.220000000000013</v>
      </c>
      <c r="G17" s="47">
        <f>'SO NGANH CT 2024'!T13</f>
        <v>0.8922000000000001</v>
      </c>
      <c r="H17" s="48" t="str">
        <f>'SO NGANH CT 2024'!V22</f>
        <v>HTTNV</v>
      </c>
    </row>
    <row r="18" spans="1:8" ht="27.95" customHeight="1">
      <c r="A18" s="97">
        <v>12</v>
      </c>
      <c r="B18" s="97">
        <v>9</v>
      </c>
      <c r="C18" s="44" t="s">
        <v>12</v>
      </c>
      <c r="D18" s="45">
        <f>'SO NGANH CT 2024'!W14</f>
        <v>62.878999999999998</v>
      </c>
      <c r="E18" s="46">
        <f>'SO NGANH CT 2024'!Y14</f>
        <v>26.31</v>
      </c>
      <c r="F18" s="51">
        <f>'SO NGANH CT 2024'!S14</f>
        <v>89.189000000000007</v>
      </c>
      <c r="G18" s="47">
        <f>'SO NGANH CT 2024'!T14</f>
        <v>0.89189000000000007</v>
      </c>
      <c r="H18" s="48" t="str">
        <f>'SO NGANH CT 2024'!V12</f>
        <v>HTTNV</v>
      </c>
    </row>
    <row r="19" spans="1:8" ht="27.95" customHeight="1">
      <c r="A19" s="97">
        <v>14</v>
      </c>
      <c r="B19" s="97">
        <v>10</v>
      </c>
      <c r="C19" s="44" t="s">
        <v>10</v>
      </c>
      <c r="D19" s="45">
        <f>'SO NGANH CT 2024'!W15</f>
        <v>63.373000000000005</v>
      </c>
      <c r="E19" s="46">
        <f>'SO NGANH CT 2024'!Y15</f>
        <v>25.759999999999998</v>
      </c>
      <c r="F19" s="51">
        <f>'SO NGANH CT 2024'!S15</f>
        <v>89.132999999999996</v>
      </c>
      <c r="G19" s="47">
        <f>'SO NGANH CT 2024'!T15</f>
        <v>0.89132999999999996</v>
      </c>
      <c r="H19" s="48" t="str">
        <f>'SO NGANH CT 2024'!V11</f>
        <v>HTTNV</v>
      </c>
    </row>
    <row r="20" spans="1:8" ht="27.95" customHeight="1">
      <c r="A20" s="97">
        <v>11</v>
      </c>
      <c r="B20" s="97">
        <v>11</v>
      </c>
      <c r="C20" s="44" t="s">
        <v>17</v>
      </c>
      <c r="D20" s="45">
        <f>'SO NGANH CT 2024'!W16</f>
        <v>61.073999999999998</v>
      </c>
      <c r="E20" s="46">
        <f>'SO NGANH CT 2024'!Y16</f>
        <v>26.619999999999997</v>
      </c>
      <c r="F20" s="51">
        <f>'SO NGANH CT 2024'!S16</f>
        <v>87.694000000000003</v>
      </c>
      <c r="G20" s="47">
        <f>'SO NGANH CT 2024'!T16</f>
        <v>0.87694000000000005</v>
      </c>
      <c r="H20" s="48" t="str">
        <f>'SO NGANH CT 2024'!V16</f>
        <v>HTTNV</v>
      </c>
    </row>
    <row r="21" spans="1:8" ht="27.95" customHeight="1">
      <c r="A21" s="97">
        <v>18</v>
      </c>
      <c r="B21" s="97">
        <v>12</v>
      </c>
      <c r="C21" s="44" t="s">
        <v>15</v>
      </c>
      <c r="D21" s="45">
        <f>'SO NGANH CT 2024'!W17</f>
        <v>62.271999999999998</v>
      </c>
      <c r="E21" s="46">
        <f>'SO NGANH CT 2024'!Y17</f>
        <v>25.34</v>
      </c>
      <c r="F21" s="51">
        <f>'SO NGANH CT 2024'!S17</f>
        <v>87.611999999999995</v>
      </c>
      <c r="G21" s="47">
        <f>'SO NGANH CT 2024'!T17</f>
        <v>0.8761199999999999</v>
      </c>
      <c r="H21" s="48" t="str">
        <f>'SO NGANH CT 2024'!V14</f>
        <v>HTTNV</v>
      </c>
    </row>
    <row r="22" spans="1:8" ht="27.95" customHeight="1">
      <c r="A22" s="97">
        <v>15</v>
      </c>
      <c r="B22" s="97">
        <v>13</v>
      </c>
      <c r="C22" s="44" t="s">
        <v>11</v>
      </c>
      <c r="D22" s="45">
        <f>'SO NGANH CT 2024'!W18</f>
        <v>60.905000000000001</v>
      </c>
      <c r="E22" s="46">
        <f>'SO NGANH CT 2024'!Y18</f>
        <v>26.34</v>
      </c>
      <c r="F22" s="51">
        <f>'SO NGANH CT 2024'!S18</f>
        <v>87.245000000000005</v>
      </c>
      <c r="G22" s="47">
        <f>'SO NGANH CT 2024'!T18</f>
        <v>0.87245000000000006</v>
      </c>
      <c r="H22" s="48" t="str">
        <f>'SO NGANH CT 2024'!V23</f>
        <v>HTTNV</v>
      </c>
    </row>
    <row r="23" spans="1:8" ht="27.95" customHeight="1">
      <c r="A23" s="97">
        <v>8</v>
      </c>
      <c r="B23" s="97">
        <v>14</v>
      </c>
      <c r="C23" s="44" t="s">
        <v>6</v>
      </c>
      <c r="D23" s="45">
        <f>'SO NGANH CT 2024'!W19</f>
        <v>60.225000000000001</v>
      </c>
      <c r="E23" s="46">
        <f>'SO NGANH CT 2024'!Y19</f>
        <v>27.009999999999998</v>
      </c>
      <c r="F23" s="51">
        <f>'SO NGANH CT 2024'!S19</f>
        <v>87.235000000000014</v>
      </c>
      <c r="G23" s="47">
        <f>'SO NGANH CT 2024'!T19</f>
        <v>0.87235000000000018</v>
      </c>
      <c r="H23" s="48" t="str">
        <f>'SO NGANH CT 2024'!V15</f>
        <v>HTTNV</v>
      </c>
    </row>
    <row r="24" spans="1:8" ht="27.95" customHeight="1">
      <c r="A24" s="97">
        <v>17</v>
      </c>
      <c r="B24" s="97">
        <v>15</v>
      </c>
      <c r="C24" s="44" t="s">
        <v>19</v>
      </c>
      <c r="D24" s="45">
        <f>'SO NGANH CT 2024'!W20</f>
        <v>59.764000000000003</v>
      </c>
      <c r="E24" s="46">
        <f>'SO NGANH CT 2024'!Y20</f>
        <v>27.28</v>
      </c>
      <c r="F24" s="51">
        <f>'SO NGANH CT 2024'!S20</f>
        <v>87.043999999999997</v>
      </c>
      <c r="G24" s="47">
        <f>'SO NGANH CT 2024'!T20</f>
        <v>0.87043999999999999</v>
      </c>
      <c r="H24" s="48" t="str">
        <f>'SO NGANH CT 2024'!V18</f>
        <v>HTTNV</v>
      </c>
    </row>
    <row r="25" spans="1:8" ht="27.95" customHeight="1">
      <c r="A25" s="97">
        <v>16</v>
      </c>
      <c r="B25" s="97">
        <v>16</v>
      </c>
      <c r="C25" s="44" t="s">
        <v>13</v>
      </c>
      <c r="D25" s="45">
        <f>'SO NGANH CT 2024'!W21</f>
        <v>62.354999999999997</v>
      </c>
      <c r="E25" s="46">
        <f>'SO NGANH CT 2024'!Y21</f>
        <v>24.67</v>
      </c>
      <c r="F25" s="51">
        <f>'SO NGANH CT 2024'!S21</f>
        <v>87.025000000000006</v>
      </c>
      <c r="G25" s="47">
        <f>'SO NGANH CT 2024'!T21</f>
        <v>0.87025000000000008</v>
      </c>
      <c r="H25" s="48" t="str">
        <f>'SO NGANH CT 2024'!V21</f>
        <v>HTTNV</v>
      </c>
    </row>
    <row r="26" spans="1:8" ht="27.95" customHeight="1">
      <c r="A26" s="97">
        <v>9</v>
      </c>
      <c r="B26" s="97">
        <v>17</v>
      </c>
      <c r="C26" s="44" t="s">
        <v>8</v>
      </c>
      <c r="D26" s="45">
        <f>'SO NGANH CT 2024'!W22</f>
        <v>62.682000000000002</v>
      </c>
      <c r="E26" s="46">
        <f>'SO NGANH CT 2024'!Y22</f>
        <v>24.09</v>
      </c>
      <c r="F26" s="51">
        <f>'SO NGANH CT 2024'!S22</f>
        <v>86.772000000000006</v>
      </c>
      <c r="G26" s="47">
        <f>'SO NGANH CT 2024'!T22</f>
        <v>0.86772000000000005</v>
      </c>
      <c r="H26" s="48" t="str">
        <f>'SO NGANH CT 2024'!V20</f>
        <v>HTTNV</v>
      </c>
    </row>
    <row r="27" spans="1:8" ht="27.95" customHeight="1">
      <c r="A27" s="97">
        <v>13</v>
      </c>
      <c r="B27" s="97">
        <v>18</v>
      </c>
      <c r="C27" s="44" t="s">
        <v>14</v>
      </c>
      <c r="D27" s="45">
        <f>'SO NGANH CT 2024'!W23</f>
        <v>57.525999999999996</v>
      </c>
      <c r="E27" s="46">
        <f>'SO NGANH CT 2024'!Y23</f>
        <v>26.38</v>
      </c>
      <c r="F27" s="51">
        <f>'SO NGANH CT 2024'!S23</f>
        <v>83.906000000000006</v>
      </c>
      <c r="G27" s="47">
        <f>'SO NGANH CT 2024'!T23</f>
        <v>0.83906000000000003</v>
      </c>
      <c r="H27" s="48" t="str">
        <f>'SO NGANH CT 2024'!V17</f>
        <v>HTTNV</v>
      </c>
    </row>
  </sheetData>
  <mergeCells count="5">
    <mergeCell ref="A2:H2"/>
    <mergeCell ref="A3:H3"/>
    <mergeCell ref="A4:H4"/>
    <mergeCell ref="A5:H5"/>
    <mergeCell ref="A6:H6"/>
  </mergeCells>
  <pageMargins left="0.83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7"/>
  <sheetViews>
    <sheetView zoomScale="85" zoomScaleNormal="85" workbookViewId="0">
      <selection activeCell="G8" sqref="G8"/>
    </sheetView>
  </sheetViews>
  <sheetFormatPr defaultRowHeight="15"/>
  <cols>
    <col min="1" max="1" width="14.28515625" customWidth="1"/>
    <col min="2" max="2" width="41.85546875" customWidth="1"/>
    <col min="3" max="3" width="17.5703125" customWidth="1"/>
    <col min="4" max="4" width="14.140625" customWidth="1"/>
  </cols>
  <sheetData>
    <row r="1" spans="1:9" ht="7.5" customHeight="1"/>
    <row r="2" spans="1:9" ht="20.25" customHeight="1">
      <c r="A2" s="106" t="s">
        <v>54</v>
      </c>
      <c r="B2" s="106"/>
      <c r="C2" s="106"/>
      <c r="D2" s="106"/>
    </row>
    <row r="3" spans="1:9" ht="16.5" customHeight="1">
      <c r="A3" s="107" t="s">
        <v>55</v>
      </c>
      <c r="B3" s="107"/>
      <c r="C3" s="107"/>
      <c r="D3" s="107"/>
    </row>
    <row r="4" spans="1:9" ht="16.5" customHeight="1">
      <c r="A4" s="107" t="s">
        <v>85</v>
      </c>
      <c r="B4" s="107"/>
      <c r="C4" s="107"/>
      <c r="D4" s="107"/>
    </row>
    <row r="5" spans="1:9" ht="18.75" customHeight="1">
      <c r="A5" s="108" t="s">
        <v>115</v>
      </c>
      <c r="B5" s="108"/>
      <c r="C5" s="108"/>
      <c r="D5" s="108"/>
    </row>
    <row r="6" spans="1:9" ht="18.75" customHeight="1">
      <c r="A6" s="108" t="s">
        <v>38</v>
      </c>
      <c r="B6" s="108"/>
      <c r="C6" s="108"/>
      <c r="D6" s="108"/>
    </row>
    <row r="8" spans="1:9" ht="100.5" customHeight="1">
      <c r="A8" s="16" t="s">
        <v>105</v>
      </c>
      <c r="B8" s="16" t="s">
        <v>39</v>
      </c>
      <c r="C8" s="16" t="s">
        <v>86</v>
      </c>
      <c r="D8" s="16" t="s">
        <v>40</v>
      </c>
      <c r="I8" s="13"/>
    </row>
    <row r="9" spans="1:9" ht="18.75" customHeight="1">
      <c r="A9" s="17" t="s">
        <v>43</v>
      </c>
      <c r="B9" s="17" t="s">
        <v>44</v>
      </c>
      <c r="C9" s="17" t="s">
        <v>45</v>
      </c>
      <c r="D9" s="17" t="s">
        <v>46</v>
      </c>
    </row>
    <row r="10" spans="1:9" ht="27.95" customHeight="1">
      <c r="A10" s="26">
        <f>RANK(D10,$D$10:$D$26,0)</f>
        <v>1</v>
      </c>
      <c r="B10" s="52" t="s">
        <v>4</v>
      </c>
      <c r="C10" s="20">
        <f>'SO NGANH CT 2024'!C6</f>
        <v>12.233000000000001</v>
      </c>
      <c r="D10" s="18">
        <f>'SO NGANH CT 2024'!D6</f>
        <v>0.97864000000000007</v>
      </c>
      <c r="E10" s="24"/>
    </row>
    <row r="11" spans="1:9" ht="27.95" customHeight="1">
      <c r="A11" s="26">
        <f>RANK(D11,$D$10:$D$26,0)</f>
        <v>2</v>
      </c>
      <c r="B11" s="52" t="s">
        <v>3</v>
      </c>
      <c r="C11" s="20">
        <f>'SO NGANH CT 2024'!C11</f>
        <v>11.75</v>
      </c>
      <c r="D11" s="18">
        <f>'SO NGANH CT 2024'!D11</f>
        <v>0.94</v>
      </c>
      <c r="E11" s="24"/>
    </row>
    <row r="12" spans="1:9" ht="27.95" customHeight="1">
      <c r="A12" s="26">
        <f>RANK(D12,$D$10:$D$26,0)</f>
        <v>3</v>
      </c>
      <c r="B12" s="52" t="s">
        <v>2</v>
      </c>
      <c r="C12" s="20">
        <f>'SO NGANH CT 2024'!C7</f>
        <v>11.404</v>
      </c>
      <c r="D12" s="18">
        <f>'SO NGANH CT 2024'!D7</f>
        <v>0.91232000000000002</v>
      </c>
      <c r="E12" s="24"/>
    </row>
    <row r="13" spans="1:9" ht="27.95" customHeight="1">
      <c r="A13" s="26">
        <f>RANK(D13,$D$10:$D$26,0)</f>
        <v>3</v>
      </c>
      <c r="B13" s="52" t="s">
        <v>7</v>
      </c>
      <c r="C13" s="20">
        <f>'SO NGANH CT 2024'!C8</f>
        <v>11.404</v>
      </c>
      <c r="D13" s="18">
        <f>'SO NGANH CT 2024'!D8</f>
        <v>0.91232000000000002</v>
      </c>
      <c r="E13" s="24"/>
    </row>
    <row r="14" spans="1:9" ht="27.95" customHeight="1">
      <c r="A14" s="26">
        <v>4</v>
      </c>
      <c r="B14" s="52" t="s">
        <v>16</v>
      </c>
      <c r="C14" s="20">
        <f>'SO NGANH CT 2024'!C13</f>
        <v>11.292</v>
      </c>
      <c r="D14" s="18">
        <f>'SO NGANH CT 2024'!D13</f>
        <v>0.90335999999999994</v>
      </c>
      <c r="E14" s="24"/>
    </row>
    <row r="15" spans="1:9" ht="27.95" customHeight="1">
      <c r="A15" s="26">
        <v>5</v>
      </c>
      <c r="B15" s="52" t="s">
        <v>15</v>
      </c>
      <c r="C15" s="20">
        <f>'SO NGANH CT 2024'!C17</f>
        <v>11.021000000000001</v>
      </c>
      <c r="D15" s="18">
        <f>'SO NGANH CT 2024'!D17</f>
        <v>0.88168000000000002</v>
      </c>
      <c r="E15" s="24"/>
    </row>
    <row r="16" spans="1:9" ht="27.95" customHeight="1">
      <c r="A16" s="26">
        <v>6</v>
      </c>
      <c r="B16" s="52" t="s">
        <v>1</v>
      </c>
      <c r="C16" s="20">
        <f>'SO NGANH CT 2024'!C9</f>
        <v>10.98</v>
      </c>
      <c r="D16" s="18">
        <f>'SO NGANH CT 2024'!D9</f>
        <v>0.87840000000000007</v>
      </c>
      <c r="E16" s="24"/>
    </row>
    <row r="17" spans="1:5" ht="27.95" customHeight="1">
      <c r="A17" s="26">
        <v>7</v>
      </c>
      <c r="B17" s="52" t="s">
        <v>17</v>
      </c>
      <c r="C17" s="20">
        <f>'SO NGANH CT 2024'!C16</f>
        <v>10.967000000000001</v>
      </c>
      <c r="D17" s="18">
        <f>'SO NGANH CT 2024'!D16</f>
        <v>0.87736000000000003</v>
      </c>
      <c r="E17" s="24"/>
    </row>
    <row r="18" spans="1:5" ht="27.95" customHeight="1">
      <c r="A18" s="26">
        <v>8</v>
      </c>
      <c r="B18" s="52" t="s">
        <v>5</v>
      </c>
      <c r="C18" s="20">
        <f>'SO NGANH CT 2024'!C10</f>
        <v>10.731</v>
      </c>
      <c r="D18" s="18">
        <f>'SO NGANH CT 2024'!D10</f>
        <v>0.85848000000000002</v>
      </c>
      <c r="E18" s="24"/>
    </row>
    <row r="19" spans="1:5" ht="27.95" customHeight="1">
      <c r="A19" s="26">
        <v>9</v>
      </c>
      <c r="B19" s="52" t="s">
        <v>6</v>
      </c>
      <c r="C19" s="20">
        <f>'SO NGANH CT 2024'!C19</f>
        <v>10.25</v>
      </c>
      <c r="D19" s="18">
        <f>'SO NGANH CT 2024'!D19</f>
        <v>0.82</v>
      </c>
      <c r="E19" s="24"/>
    </row>
    <row r="20" spans="1:5" ht="27.95" customHeight="1">
      <c r="A20" s="26">
        <v>9</v>
      </c>
      <c r="B20" s="52" t="s">
        <v>19</v>
      </c>
      <c r="C20" s="20">
        <f>'SO NGANH CT 2024'!C20</f>
        <v>10.25</v>
      </c>
      <c r="D20" s="18">
        <f>'SO NGANH CT 2024'!D20</f>
        <v>0.82</v>
      </c>
      <c r="E20" s="24"/>
    </row>
    <row r="21" spans="1:5" ht="27.95" customHeight="1">
      <c r="A21" s="26">
        <v>9</v>
      </c>
      <c r="B21" s="52" t="s">
        <v>8</v>
      </c>
      <c r="C21" s="20">
        <f>'SO NGANH CT 2024'!C22</f>
        <v>10.25</v>
      </c>
      <c r="D21" s="18">
        <f>'SO NGANH CT 2024'!D22</f>
        <v>0.82</v>
      </c>
      <c r="E21" s="24"/>
    </row>
    <row r="22" spans="1:5" ht="27.95" customHeight="1">
      <c r="A22" s="26">
        <v>10</v>
      </c>
      <c r="B22" s="52" t="s">
        <v>10</v>
      </c>
      <c r="C22" s="20">
        <f>'SO NGANH CT 2024'!C15</f>
        <v>10.23</v>
      </c>
      <c r="D22" s="18">
        <f>'SO NGANH CT 2024'!D15</f>
        <v>0.81840000000000002</v>
      </c>
      <c r="E22" s="24"/>
    </row>
    <row r="23" spans="1:5" ht="27.95" customHeight="1">
      <c r="A23" s="26">
        <v>11</v>
      </c>
      <c r="B23" s="52" t="s">
        <v>9</v>
      </c>
      <c r="C23" s="20">
        <f>'SO NGANH CT 2024'!C12</f>
        <v>10.202999999999999</v>
      </c>
      <c r="D23" s="18">
        <f>'SO NGANH CT 2024'!D12</f>
        <v>0.81623999999999997</v>
      </c>
      <c r="E23" s="24"/>
    </row>
    <row r="24" spans="1:5" ht="27.95" customHeight="1">
      <c r="A24" s="26">
        <v>12</v>
      </c>
      <c r="B24" s="52" t="s">
        <v>12</v>
      </c>
      <c r="C24" s="20">
        <f>'SO NGANH CT 2024'!C14</f>
        <v>10.196</v>
      </c>
      <c r="D24" s="18">
        <f>'SO NGANH CT 2024'!D14</f>
        <v>0.81567999999999996</v>
      </c>
      <c r="E24" s="24"/>
    </row>
    <row r="25" spans="1:5" ht="27.95" customHeight="1">
      <c r="A25" s="26">
        <v>13</v>
      </c>
      <c r="B25" s="52" t="s">
        <v>11</v>
      </c>
      <c r="C25" s="20">
        <f>'SO NGANH CT 2024'!C18</f>
        <v>10.054</v>
      </c>
      <c r="D25" s="18">
        <f>'SO NGANH CT 2024'!D18</f>
        <v>0.80432000000000003</v>
      </c>
      <c r="E25" s="24"/>
    </row>
    <row r="26" spans="1:5" ht="27.95" customHeight="1">
      <c r="A26" s="26">
        <v>14</v>
      </c>
      <c r="B26" s="52" t="s">
        <v>14</v>
      </c>
      <c r="C26" s="20">
        <f>'SO NGANH CT 2024'!C23</f>
        <v>10.241</v>
      </c>
      <c r="D26" s="18">
        <f>'SO NGANH CT 2024'!D23</f>
        <v>0.81928000000000001</v>
      </c>
      <c r="E26" s="24"/>
    </row>
    <row r="27" spans="1:5" ht="27.95" customHeight="1">
      <c r="A27" s="26">
        <v>15</v>
      </c>
      <c r="B27" s="52" t="s">
        <v>13</v>
      </c>
      <c r="C27" s="20">
        <f>'SO NGANH CT 2024'!C21</f>
        <v>9.9369999999999994</v>
      </c>
      <c r="D27" s="18">
        <f>'SO NGANH CT 2024'!D21</f>
        <v>0.79496</v>
      </c>
      <c r="E27" s="24"/>
    </row>
  </sheetData>
  <autoFilter ref="A9:D9">
    <sortState ref="A10:D27">
      <sortCondition descending="1" ref="C9"/>
    </sortState>
  </autoFilter>
  <mergeCells count="5">
    <mergeCell ref="A2:D2"/>
    <mergeCell ref="A3:D3"/>
    <mergeCell ref="A4:D4"/>
    <mergeCell ref="A5:D5"/>
    <mergeCell ref="A6:D6"/>
  </mergeCells>
  <pageMargins left="0.82677165354330717" right="0.31496062992125984" top="0.74803149606299213" bottom="0.74803149606299213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7"/>
  <sheetViews>
    <sheetView zoomScale="85" zoomScaleNormal="85" workbookViewId="0">
      <selection activeCell="F9" sqref="F9"/>
    </sheetView>
  </sheetViews>
  <sheetFormatPr defaultRowHeight="15"/>
  <cols>
    <col min="1" max="1" width="14.28515625" customWidth="1"/>
    <col min="2" max="2" width="40.28515625" customWidth="1"/>
    <col min="3" max="3" width="16.42578125" customWidth="1"/>
    <col min="4" max="4" width="13.42578125" customWidth="1"/>
  </cols>
  <sheetData>
    <row r="1" spans="1:9" ht="7.5" customHeight="1"/>
    <row r="2" spans="1:9" ht="20.25" customHeight="1">
      <c r="A2" s="106" t="s">
        <v>56</v>
      </c>
      <c r="B2" s="106"/>
      <c r="C2" s="106"/>
      <c r="D2" s="106"/>
    </row>
    <row r="3" spans="1:9" ht="16.5" customHeight="1">
      <c r="A3" s="107" t="s">
        <v>57</v>
      </c>
      <c r="B3" s="107"/>
      <c r="C3" s="107"/>
      <c r="D3" s="107"/>
    </row>
    <row r="4" spans="1:9" ht="16.5" customHeight="1">
      <c r="A4" s="107" t="s">
        <v>87</v>
      </c>
      <c r="B4" s="107"/>
      <c r="C4" s="107"/>
      <c r="D4" s="107"/>
    </row>
    <row r="5" spans="1:9" ht="18.75" customHeight="1">
      <c r="A5" s="108" t="s">
        <v>115</v>
      </c>
      <c r="B5" s="108"/>
      <c r="C5" s="108"/>
      <c r="D5" s="108"/>
    </row>
    <row r="6" spans="1:9" ht="18.75" customHeight="1">
      <c r="A6" s="108" t="s">
        <v>38</v>
      </c>
      <c r="B6" s="108"/>
      <c r="C6" s="108"/>
      <c r="D6" s="108"/>
    </row>
    <row r="8" spans="1:9" ht="90.75" customHeight="1">
      <c r="A8" s="16" t="s">
        <v>106</v>
      </c>
      <c r="B8" s="16" t="s">
        <v>39</v>
      </c>
      <c r="C8" s="16" t="s">
        <v>66</v>
      </c>
      <c r="D8" s="16" t="s">
        <v>67</v>
      </c>
      <c r="I8" s="13"/>
    </row>
    <row r="9" spans="1:9" ht="18.75" customHeight="1">
      <c r="A9" s="17" t="s">
        <v>43</v>
      </c>
      <c r="B9" s="17" t="s">
        <v>44</v>
      </c>
      <c r="C9" s="17" t="s">
        <v>45</v>
      </c>
      <c r="D9" s="17" t="s">
        <v>46</v>
      </c>
    </row>
    <row r="10" spans="1:9" ht="27.95" customHeight="1">
      <c r="A10" s="26">
        <f t="shared" ref="A10:A15" si="0">RANK(D10,$D$10:$D$27,0)</f>
        <v>1</v>
      </c>
      <c r="B10" s="52" t="s">
        <v>4</v>
      </c>
      <c r="C10" s="21">
        <f>'SO NGANH CT 2024'!E6</f>
        <v>10</v>
      </c>
      <c r="D10" s="25">
        <f>'SO NGANH CT 2024'!F6</f>
        <v>1</v>
      </c>
    </row>
    <row r="11" spans="1:9" ht="27.95" customHeight="1">
      <c r="A11" s="26">
        <f t="shared" si="0"/>
        <v>1</v>
      </c>
      <c r="B11" s="52" t="s">
        <v>1</v>
      </c>
      <c r="C11" s="21">
        <f>'SO NGANH CT 2024'!E9</f>
        <v>10</v>
      </c>
      <c r="D11" s="25">
        <f>'SO NGANH CT 2024'!F9</f>
        <v>1</v>
      </c>
    </row>
    <row r="12" spans="1:9" ht="27.95" customHeight="1">
      <c r="A12" s="26">
        <f t="shared" si="0"/>
        <v>1</v>
      </c>
      <c r="B12" s="52" t="s">
        <v>16</v>
      </c>
      <c r="C12" s="21">
        <f>'SO NGANH CT 2024'!E13</f>
        <v>10</v>
      </c>
      <c r="D12" s="25">
        <f>'SO NGANH CT 2024'!F13</f>
        <v>1</v>
      </c>
    </row>
    <row r="13" spans="1:9" ht="27.95" customHeight="1">
      <c r="A13" s="26">
        <f t="shared" si="0"/>
        <v>1</v>
      </c>
      <c r="B13" s="52" t="s">
        <v>12</v>
      </c>
      <c r="C13" s="21">
        <f>'SO NGANH CT 2024'!E14</f>
        <v>10</v>
      </c>
      <c r="D13" s="25">
        <f>'SO NGANH CT 2024'!F14</f>
        <v>1</v>
      </c>
    </row>
    <row r="14" spans="1:9" ht="27.95" customHeight="1">
      <c r="A14" s="26">
        <f t="shared" si="0"/>
        <v>1</v>
      </c>
      <c r="B14" s="52" t="s">
        <v>10</v>
      </c>
      <c r="C14" s="21">
        <f>'SO NGANH CT 2024'!E15</f>
        <v>10</v>
      </c>
      <c r="D14" s="25">
        <f>'SO NGANH CT 2024'!F15</f>
        <v>1</v>
      </c>
    </row>
    <row r="15" spans="1:9" ht="27.95" customHeight="1">
      <c r="A15" s="26">
        <f t="shared" si="0"/>
        <v>1</v>
      </c>
      <c r="B15" s="52" t="s">
        <v>15</v>
      </c>
      <c r="C15" s="21">
        <f>'SO NGANH CT 2024'!E17</f>
        <v>10</v>
      </c>
      <c r="D15" s="25">
        <f>'SO NGANH CT 2024'!F17</f>
        <v>1</v>
      </c>
    </row>
    <row r="16" spans="1:9" ht="27.95" customHeight="1">
      <c r="A16" s="26">
        <v>2</v>
      </c>
      <c r="B16" s="52" t="s">
        <v>3</v>
      </c>
      <c r="C16" s="21">
        <f>'SO NGANH CT 2024'!E11</f>
        <v>9.5</v>
      </c>
      <c r="D16" s="79">
        <f>'SO NGANH CT 2024'!F11</f>
        <v>0.95</v>
      </c>
    </row>
    <row r="17" spans="1:4" ht="27.95" customHeight="1">
      <c r="A17" s="26">
        <v>2</v>
      </c>
      <c r="B17" s="52" t="s">
        <v>17</v>
      </c>
      <c r="C17" s="21">
        <f>'SO NGANH CT 2024'!E16</f>
        <v>9.5</v>
      </c>
      <c r="D17" s="79">
        <f>'SO NGANH CT 2024'!F16</f>
        <v>0.95</v>
      </c>
    </row>
    <row r="18" spans="1:4" ht="27.95" customHeight="1">
      <c r="A18" s="26">
        <v>2</v>
      </c>
      <c r="B18" s="52" t="s">
        <v>11</v>
      </c>
      <c r="C18" s="21">
        <f>'SO NGANH CT 2024'!E18</f>
        <v>9.5</v>
      </c>
      <c r="D18" s="79">
        <f>'SO NGANH CT 2024'!F18</f>
        <v>0.95</v>
      </c>
    </row>
    <row r="19" spans="1:4" ht="27.95" customHeight="1">
      <c r="A19" s="26">
        <v>2</v>
      </c>
      <c r="B19" s="52" t="s">
        <v>13</v>
      </c>
      <c r="C19" s="21">
        <f>'SO NGANH CT 2024'!E21</f>
        <v>9.5</v>
      </c>
      <c r="D19" s="79">
        <f>'SO NGANH CT 2024'!F21</f>
        <v>0.95</v>
      </c>
    </row>
    <row r="20" spans="1:4" ht="27.95" customHeight="1">
      <c r="A20" s="26">
        <v>2</v>
      </c>
      <c r="B20" s="52" t="s">
        <v>8</v>
      </c>
      <c r="C20" s="21">
        <f>'SO NGANH CT 2024'!E22</f>
        <v>9.5</v>
      </c>
      <c r="D20" s="79">
        <f>'SO NGANH CT 2024'!F22</f>
        <v>0.95</v>
      </c>
    </row>
    <row r="21" spans="1:4" ht="27.95" customHeight="1">
      <c r="A21" s="26">
        <v>3</v>
      </c>
      <c r="B21" s="52" t="s">
        <v>9</v>
      </c>
      <c r="C21" s="20">
        <f>'SO NGANH CT 2024'!E12</f>
        <v>9.4469999999999992</v>
      </c>
      <c r="D21" s="79">
        <f>'SO NGANH CT 2024'!F12</f>
        <v>0.94469999999999987</v>
      </c>
    </row>
    <row r="22" spans="1:4" ht="27.95" customHeight="1">
      <c r="A22" s="26">
        <v>4</v>
      </c>
      <c r="B22" s="52" t="s">
        <v>7</v>
      </c>
      <c r="C22" s="19">
        <f>'SO NGANH CT 2024'!E8</f>
        <v>9.25</v>
      </c>
      <c r="D22" s="79">
        <f>'SO NGANH CT 2024'!F8</f>
        <v>0.92500000000000004</v>
      </c>
    </row>
    <row r="23" spans="1:4" ht="27.95" customHeight="1">
      <c r="A23" s="26">
        <v>5</v>
      </c>
      <c r="B23" s="52" t="s">
        <v>5</v>
      </c>
      <c r="C23" s="21">
        <f>'SO NGANH CT 2024'!E10</f>
        <v>9</v>
      </c>
      <c r="D23" s="79">
        <f>'SO NGANH CT 2024'!F10</f>
        <v>0.9</v>
      </c>
    </row>
    <row r="24" spans="1:4" ht="27.95" customHeight="1">
      <c r="A24" s="26">
        <v>5</v>
      </c>
      <c r="B24" s="52" t="s">
        <v>19</v>
      </c>
      <c r="C24" s="21">
        <f>'SO NGANH CT 2024'!E20</f>
        <v>9</v>
      </c>
      <c r="D24" s="79">
        <f>'SO NGANH CT 2024'!F20</f>
        <v>0.9</v>
      </c>
    </row>
    <row r="25" spans="1:4" ht="27.95" customHeight="1">
      <c r="A25" s="26">
        <v>6</v>
      </c>
      <c r="B25" s="52" t="s">
        <v>2</v>
      </c>
      <c r="C25" s="20">
        <f>'SO NGANH CT 2024'!E7</f>
        <v>8.6790000000000003</v>
      </c>
      <c r="D25" s="79">
        <f>'SO NGANH CT 2024'!F7</f>
        <v>0.8679</v>
      </c>
    </row>
    <row r="26" spans="1:4" ht="27.95" customHeight="1">
      <c r="A26" s="26">
        <v>7</v>
      </c>
      <c r="B26" s="52" t="s">
        <v>14</v>
      </c>
      <c r="C26" s="20">
        <f>'SO NGANH CT 2024'!E23</f>
        <v>7.7649999999999997</v>
      </c>
      <c r="D26" s="79">
        <f>'SO NGANH CT 2024'!F23</f>
        <v>0.77649999999999997</v>
      </c>
    </row>
    <row r="27" spans="1:4" ht="27.95" customHeight="1">
      <c r="A27" s="26">
        <v>8</v>
      </c>
      <c r="B27" s="52" t="s">
        <v>6</v>
      </c>
      <c r="C27" s="19">
        <f>'SO NGANH CT 2024'!E19</f>
        <v>7.25</v>
      </c>
      <c r="D27" s="79">
        <f>'SO NGANH CT 2024'!F19</f>
        <v>0.72499999999999998</v>
      </c>
    </row>
  </sheetData>
  <autoFilter ref="A9:D9">
    <sortState ref="A10:D27">
      <sortCondition descending="1" ref="C9"/>
    </sortState>
  </autoFilter>
  <mergeCells count="5">
    <mergeCell ref="A2:D2"/>
    <mergeCell ref="A3:D3"/>
    <mergeCell ref="A4:D4"/>
    <mergeCell ref="A5:D5"/>
    <mergeCell ref="A6:D6"/>
  </mergeCells>
  <pageMargins left="0.83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7"/>
  <sheetViews>
    <sheetView workbookViewId="0">
      <selection activeCell="E7" sqref="E7"/>
    </sheetView>
  </sheetViews>
  <sheetFormatPr defaultRowHeight="15"/>
  <cols>
    <col min="1" max="1" width="14.28515625" customWidth="1"/>
    <col min="2" max="2" width="39.5703125" customWidth="1"/>
    <col min="3" max="3" width="16.7109375" customWidth="1"/>
    <col min="4" max="4" width="14.140625" customWidth="1"/>
  </cols>
  <sheetData>
    <row r="1" spans="1:9" ht="7.5" customHeight="1"/>
    <row r="2" spans="1:9" ht="20.25" customHeight="1">
      <c r="A2" s="106" t="s">
        <v>58</v>
      </c>
      <c r="B2" s="106"/>
      <c r="C2" s="106"/>
      <c r="D2" s="106"/>
    </row>
    <row r="3" spans="1:9" ht="16.5" customHeight="1">
      <c r="A3" s="107" t="s">
        <v>59</v>
      </c>
      <c r="B3" s="107"/>
      <c r="C3" s="107"/>
      <c r="D3" s="107"/>
    </row>
    <row r="4" spans="1:9" ht="16.5" customHeight="1">
      <c r="A4" s="107" t="s">
        <v>88</v>
      </c>
      <c r="B4" s="107"/>
      <c r="C4" s="107"/>
      <c r="D4" s="107"/>
    </row>
    <row r="5" spans="1:9" ht="18.75" customHeight="1">
      <c r="A5" s="108" t="s">
        <v>115</v>
      </c>
      <c r="B5" s="108"/>
      <c r="C5" s="108"/>
      <c r="D5" s="108"/>
    </row>
    <row r="6" spans="1:9" ht="18.75" customHeight="1">
      <c r="A6" s="108" t="s">
        <v>38</v>
      </c>
      <c r="B6" s="108"/>
      <c r="C6" s="108"/>
      <c r="D6" s="108"/>
    </row>
    <row r="8" spans="1:9" ht="85.5" customHeight="1">
      <c r="A8" s="16" t="s">
        <v>112</v>
      </c>
      <c r="B8" s="16" t="s">
        <v>39</v>
      </c>
      <c r="C8" s="16" t="s">
        <v>114</v>
      </c>
      <c r="D8" s="16" t="s">
        <v>40</v>
      </c>
      <c r="I8" s="13"/>
    </row>
    <row r="9" spans="1:9" ht="18.75" customHeight="1">
      <c r="A9" s="17" t="s">
        <v>43</v>
      </c>
      <c r="B9" s="17" t="s">
        <v>44</v>
      </c>
      <c r="C9" s="17" t="s">
        <v>45</v>
      </c>
      <c r="D9" s="17" t="s">
        <v>46</v>
      </c>
    </row>
    <row r="10" spans="1:9" ht="27.95" customHeight="1">
      <c r="A10" s="26">
        <f t="shared" ref="A10:A27" si="0">RANK(D10,$D$10:$D$27,0)</f>
        <v>1</v>
      </c>
      <c r="B10" s="52" t="s">
        <v>4</v>
      </c>
      <c r="C10" s="20">
        <f>'SO NGANH CT 2024'!G6</f>
        <v>14.239000000000001</v>
      </c>
      <c r="D10" s="22">
        <f>'SO NGANH CT 2024'!H6</f>
        <v>0.88993750000000005</v>
      </c>
      <c r="E10" s="80"/>
    </row>
    <row r="11" spans="1:9" ht="27.95" customHeight="1">
      <c r="A11" s="26">
        <f t="shared" si="0"/>
        <v>2</v>
      </c>
      <c r="B11" s="52" t="s">
        <v>16</v>
      </c>
      <c r="C11" s="19">
        <f>'SO NGANH CT 2024'!G13</f>
        <v>14.23</v>
      </c>
      <c r="D11" s="22">
        <f>'SO NGANH CT 2024'!H13</f>
        <v>0.88937500000000003</v>
      </c>
      <c r="E11" s="80"/>
    </row>
    <row r="12" spans="1:9" ht="27.95" customHeight="1">
      <c r="A12" s="26">
        <f t="shared" si="0"/>
        <v>3</v>
      </c>
      <c r="B12" s="52" t="s">
        <v>6</v>
      </c>
      <c r="C12" s="19">
        <f>'SO NGANH CT 2024'!G19</f>
        <v>14</v>
      </c>
      <c r="D12" s="22">
        <f>'SO NGANH CT 2024'!H19</f>
        <v>0.875</v>
      </c>
      <c r="E12" s="80"/>
    </row>
    <row r="13" spans="1:9" ht="27.95" customHeight="1">
      <c r="A13" s="26">
        <f t="shared" si="0"/>
        <v>4</v>
      </c>
      <c r="B13" s="52" t="s">
        <v>8</v>
      </c>
      <c r="C13" s="20">
        <f>'SO NGANH CT 2024'!G22</f>
        <v>13.847</v>
      </c>
      <c r="D13" s="22">
        <f>'SO NGANH CT 2024'!H22</f>
        <v>0.86543749999999997</v>
      </c>
      <c r="E13" s="80"/>
    </row>
    <row r="14" spans="1:9" ht="27.95" customHeight="1">
      <c r="A14" s="26">
        <f t="shared" si="0"/>
        <v>5</v>
      </c>
      <c r="B14" s="52" t="s">
        <v>3</v>
      </c>
      <c r="C14" s="20">
        <f>'SO NGANH CT 2024'!G11</f>
        <v>13.791</v>
      </c>
      <c r="D14" s="22">
        <f>'SO NGANH CT 2024'!H11</f>
        <v>0.86193750000000002</v>
      </c>
      <c r="E14" s="80"/>
    </row>
    <row r="15" spans="1:9" ht="27.95" customHeight="1">
      <c r="A15" s="26">
        <f t="shared" si="0"/>
        <v>6</v>
      </c>
      <c r="B15" s="52" t="s">
        <v>7</v>
      </c>
      <c r="C15" s="20">
        <f>'SO NGANH CT 2024'!G8</f>
        <v>13.721</v>
      </c>
      <c r="D15" s="22">
        <f>'SO NGANH CT 2024'!H8</f>
        <v>0.85756250000000001</v>
      </c>
      <c r="E15" s="80"/>
    </row>
    <row r="16" spans="1:9" ht="27.95" customHeight="1">
      <c r="A16" s="26">
        <f t="shared" si="0"/>
        <v>7</v>
      </c>
      <c r="B16" s="52" t="s">
        <v>1</v>
      </c>
      <c r="C16" s="20">
        <f>'SO NGANH CT 2024'!G9</f>
        <v>13.622999999999999</v>
      </c>
      <c r="D16" s="22">
        <f>'SO NGANH CT 2024'!H9</f>
        <v>0.85143749999999996</v>
      </c>
      <c r="E16" s="80"/>
    </row>
    <row r="17" spans="1:5" ht="27.95" customHeight="1">
      <c r="A17" s="26">
        <f t="shared" si="0"/>
        <v>8</v>
      </c>
      <c r="B17" s="52" t="s">
        <v>2</v>
      </c>
      <c r="C17" s="19">
        <f>'SO NGANH CT 2024'!G7</f>
        <v>13.5</v>
      </c>
      <c r="D17" s="22">
        <f>'SO NGANH CT 2024'!H7</f>
        <v>0.84375</v>
      </c>
      <c r="E17" s="80"/>
    </row>
    <row r="18" spans="1:5" ht="27.95" customHeight="1">
      <c r="A18" s="26">
        <f t="shared" si="0"/>
        <v>9</v>
      </c>
      <c r="B18" s="52" t="s">
        <v>9</v>
      </c>
      <c r="C18" s="20">
        <f>'SO NGANH CT 2024'!G12</f>
        <v>13.497999999999999</v>
      </c>
      <c r="D18" s="22">
        <f>'SO NGANH CT 2024'!H12</f>
        <v>0.84362499999999996</v>
      </c>
      <c r="E18" s="80"/>
    </row>
    <row r="19" spans="1:5" ht="27.95" customHeight="1">
      <c r="A19" s="26">
        <f t="shared" si="0"/>
        <v>10</v>
      </c>
      <c r="B19" s="52" t="s">
        <v>5</v>
      </c>
      <c r="C19" s="19">
        <f>'SO NGANH CT 2024'!G10</f>
        <v>13.49</v>
      </c>
      <c r="D19" s="22">
        <f>'SO NGANH CT 2024'!H10</f>
        <v>0.84312500000000001</v>
      </c>
      <c r="E19" s="80"/>
    </row>
    <row r="20" spans="1:5" ht="27.95" customHeight="1">
      <c r="A20" s="26">
        <f t="shared" si="0"/>
        <v>11</v>
      </c>
      <c r="B20" s="52" t="s">
        <v>13</v>
      </c>
      <c r="C20" s="20">
        <f>'SO NGANH CT 2024'!G21</f>
        <v>13.318</v>
      </c>
      <c r="D20" s="22">
        <f>'SO NGANH CT 2024'!H21</f>
        <v>0.83237499999999998</v>
      </c>
      <c r="E20" s="80"/>
    </row>
    <row r="21" spans="1:5" ht="27.95" customHeight="1">
      <c r="A21" s="26">
        <f t="shared" si="0"/>
        <v>12</v>
      </c>
      <c r="B21" s="52" t="s">
        <v>12</v>
      </c>
      <c r="C21" s="20">
        <f>'SO NGANH CT 2024'!G14</f>
        <v>13.242000000000001</v>
      </c>
      <c r="D21" s="22">
        <f>'SO NGANH CT 2024'!H14</f>
        <v>0.82762500000000006</v>
      </c>
      <c r="E21" s="80"/>
    </row>
    <row r="22" spans="1:5" ht="27.95" customHeight="1">
      <c r="A22" s="26">
        <f t="shared" si="0"/>
        <v>13</v>
      </c>
      <c r="B22" s="52" t="s">
        <v>15</v>
      </c>
      <c r="C22" s="20">
        <f>'SO NGANH CT 2024'!G17</f>
        <v>12.943</v>
      </c>
      <c r="D22" s="22">
        <f>'SO NGANH CT 2024'!H17</f>
        <v>0.80893749999999998</v>
      </c>
      <c r="E22" s="80"/>
    </row>
    <row r="23" spans="1:5" ht="27.95" customHeight="1">
      <c r="A23" s="26">
        <f t="shared" si="0"/>
        <v>14</v>
      </c>
      <c r="B23" s="52" t="s">
        <v>10</v>
      </c>
      <c r="C23" s="20">
        <f>'SO NGANH CT 2024'!G15</f>
        <v>12.746</v>
      </c>
      <c r="D23" s="22">
        <f>'SO NGANH CT 2024'!H15</f>
        <v>0.79662500000000003</v>
      </c>
      <c r="E23" s="80"/>
    </row>
    <row r="24" spans="1:5" ht="27.95" customHeight="1">
      <c r="A24" s="26">
        <f t="shared" si="0"/>
        <v>15</v>
      </c>
      <c r="B24" s="52" t="s">
        <v>11</v>
      </c>
      <c r="C24" s="20">
        <f>'SO NGANH CT 2024'!G18</f>
        <v>12.359</v>
      </c>
      <c r="D24" s="22">
        <f>'SO NGANH CT 2024'!H18</f>
        <v>0.7724375</v>
      </c>
      <c r="E24" s="80"/>
    </row>
    <row r="25" spans="1:5" ht="27.95" customHeight="1">
      <c r="A25" s="26">
        <f t="shared" si="0"/>
        <v>16</v>
      </c>
      <c r="B25" s="52" t="s">
        <v>17</v>
      </c>
      <c r="C25" s="19">
        <f>'SO NGANH CT 2024'!G16</f>
        <v>12.25</v>
      </c>
      <c r="D25" s="22">
        <f>'SO NGANH CT 2024'!H16</f>
        <v>0.765625</v>
      </c>
      <c r="E25" s="80"/>
    </row>
    <row r="26" spans="1:5" ht="27.95" customHeight="1">
      <c r="A26" s="26">
        <f t="shared" si="0"/>
        <v>17</v>
      </c>
      <c r="B26" s="52" t="s">
        <v>14</v>
      </c>
      <c r="C26" s="20">
        <f>'SO NGANH CT 2024'!G23</f>
        <v>11.436999999999999</v>
      </c>
      <c r="D26" s="22">
        <f>'SO NGANH CT 2024'!H23</f>
        <v>0.71481249999999996</v>
      </c>
      <c r="E26" s="80"/>
    </row>
    <row r="27" spans="1:5" ht="27.95" customHeight="1">
      <c r="A27" s="26">
        <f t="shared" si="0"/>
        <v>18</v>
      </c>
      <c r="B27" s="52" t="s">
        <v>19</v>
      </c>
      <c r="C27" s="20">
        <f>'SO NGANH CT 2024'!G20</f>
        <v>11.237</v>
      </c>
      <c r="D27" s="22">
        <f>'SO NGANH CT 2024'!H20</f>
        <v>0.70231250000000001</v>
      </c>
      <c r="E27" s="80"/>
    </row>
  </sheetData>
  <autoFilter ref="A9:D9">
    <sortState ref="A10:D27">
      <sortCondition descending="1" ref="C9"/>
    </sortState>
  </autoFilter>
  <mergeCells count="5">
    <mergeCell ref="A2:D2"/>
    <mergeCell ref="A3:D3"/>
    <mergeCell ref="A4:D4"/>
    <mergeCell ref="A5:D5"/>
    <mergeCell ref="A6:D6"/>
  </mergeCells>
  <pageMargins left="0.82677165354330717" right="0.31496062992125984" top="0.74803149606299213" bottom="0.74803149606299213" header="0.31496062992125984" footer="0.31496062992125984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I27"/>
  <sheetViews>
    <sheetView workbookViewId="0">
      <selection activeCell="F8" sqref="F8"/>
    </sheetView>
  </sheetViews>
  <sheetFormatPr defaultRowHeight="15"/>
  <cols>
    <col min="1" max="1" width="14.28515625" customWidth="1"/>
    <col min="2" max="2" width="39.42578125" customWidth="1"/>
    <col min="3" max="3" width="17.42578125" customWidth="1"/>
    <col min="4" max="4" width="13.85546875" customWidth="1"/>
  </cols>
  <sheetData>
    <row r="1" spans="1:9" ht="7.5" customHeight="1"/>
    <row r="2" spans="1:9" ht="20.25" customHeight="1">
      <c r="A2" s="106" t="s">
        <v>60</v>
      </c>
      <c r="B2" s="106"/>
      <c r="C2" s="106"/>
      <c r="D2" s="106"/>
    </row>
    <row r="3" spans="1:9" ht="16.5" customHeight="1">
      <c r="A3" s="107" t="s">
        <v>61</v>
      </c>
      <c r="B3" s="107"/>
      <c r="C3" s="107"/>
      <c r="D3" s="107"/>
    </row>
    <row r="4" spans="1:9" ht="16.5" customHeight="1">
      <c r="A4" s="107" t="s">
        <v>89</v>
      </c>
      <c r="B4" s="107"/>
      <c r="C4" s="107"/>
      <c r="D4" s="107"/>
    </row>
    <row r="5" spans="1:9" ht="18.75" customHeight="1">
      <c r="A5" s="108" t="s">
        <v>115</v>
      </c>
      <c r="B5" s="108"/>
      <c r="C5" s="108"/>
      <c r="D5" s="108"/>
    </row>
    <row r="6" spans="1:9" ht="18.75" customHeight="1">
      <c r="A6" s="108" t="s">
        <v>38</v>
      </c>
      <c r="B6" s="108"/>
      <c r="C6" s="108"/>
      <c r="D6" s="108"/>
    </row>
    <row r="7" spans="1:9" ht="12.75" customHeight="1"/>
    <row r="8" spans="1:9" ht="94.5" customHeight="1">
      <c r="A8" s="16" t="s">
        <v>111</v>
      </c>
      <c r="B8" s="16" t="s">
        <v>39</v>
      </c>
      <c r="C8" s="16" t="s">
        <v>62</v>
      </c>
      <c r="D8" s="16" t="s">
        <v>40</v>
      </c>
      <c r="I8" s="13"/>
    </row>
    <row r="9" spans="1:9" ht="18.75" customHeight="1">
      <c r="A9" s="17" t="s">
        <v>43</v>
      </c>
      <c r="B9" s="17" t="s">
        <v>44</v>
      </c>
      <c r="C9" s="17" t="s">
        <v>45</v>
      </c>
      <c r="D9" s="17" t="s">
        <v>46</v>
      </c>
    </row>
    <row r="10" spans="1:9" ht="27.95" customHeight="1">
      <c r="A10" s="26">
        <f t="shared" ref="A10:A22" si="0">RANK(D10,$D$10:$D$27,0)</f>
        <v>1</v>
      </c>
      <c r="B10" s="52" t="s">
        <v>4</v>
      </c>
      <c r="C10" s="21">
        <f>'SO NGANH CT 2024'!I6</f>
        <v>6.5</v>
      </c>
      <c r="D10" s="23">
        <f>'SO NGANH CT 2024'!J6</f>
        <v>1</v>
      </c>
    </row>
    <row r="11" spans="1:9" ht="27.95" customHeight="1">
      <c r="A11" s="26">
        <f t="shared" si="0"/>
        <v>1</v>
      </c>
      <c r="B11" s="52" t="s">
        <v>2</v>
      </c>
      <c r="C11" s="21">
        <f>'SO NGANH CT 2024'!I7</f>
        <v>6.5</v>
      </c>
      <c r="D11" s="23">
        <f>'SO NGANH CT 2024'!J7</f>
        <v>1</v>
      </c>
    </row>
    <row r="12" spans="1:9" ht="27.95" customHeight="1">
      <c r="A12" s="26">
        <f t="shared" si="0"/>
        <v>1</v>
      </c>
      <c r="B12" s="52" t="s">
        <v>7</v>
      </c>
      <c r="C12" s="21">
        <f>'SO NGANH CT 2024'!I8</f>
        <v>6.5</v>
      </c>
      <c r="D12" s="23">
        <f>'SO NGANH CT 2024'!J8</f>
        <v>1</v>
      </c>
    </row>
    <row r="13" spans="1:9" ht="27.95" customHeight="1">
      <c r="A13" s="26">
        <f t="shared" si="0"/>
        <v>1</v>
      </c>
      <c r="B13" s="52" t="s">
        <v>5</v>
      </c>
      <c r="C13" s="21">
        <f>'SO NGANH CT 2024'!I10</f>
        <v>6.5</v>
      </c>
      <c r="D13" s="23">
        <f>'SO NGANH CT 2024'!J10</f>
        <v>1</v>
      </c>
    </row>
    <row r="14" spans="1:9" ht="27.95" customHeight="1">
      <c r="A14" s="26">
        <f t="shared" si="0"/>
        <v>1</v>
      </c>
      <c r="B14" s="52" t="s">
        <v>3</v>
      </c>
      <c r="C14" s="21">
        <f>'SO NGANH CT 2024'!I11</f>
        <v>6.5</v>
      </c>
      <c r="D14" s="23">
        <f>'SO NGANH CT 2024'!J11</f>
        <v>1</v>
      </c>
    </row>
    <row r="15" spans="1:9" ht="27.95" customHeight="1">
      <c r="A15" s="26">
        <f t="shared" si="0"/>
        <v>1</v>
      </c>
      <c r="B15" s="52" t="s">
        <v>9</v>
      </c>
      <c r="C15" s="21">
        <f>'SO NGANH CT 2024'!I12</f>
        <v>6.5</v>
      </c>
      <c r="D15" s="23">
        <f>'SO NGANH CT 2024'!J12</f>
        <v>1</v>
      </c>
    </row>
    <row r="16" spans="1:9" ht="27.95" customHeight="1">
      <c r="A16" s="26">
        <f t="shared" si="0"/>
        <v>1</v>
      </c>
      <c r="B16" s="52" t="s">
        <v>12</v>
      </c>
      <c r="C16" s="21">
        <f>'SO NGANH CT 2024'!I14</f>
        <v>6.5</v>
      </c>
      <c r="D16" s="23">
        <f>'SO NGANH CT 2024'!J14</f>
        <v>1</v>
      </c>
    </row>
    <row r="17" spans="1:4" ht="27.95" customHeight="1">
      <c r="A17" s="26">
        <f t="shared" si="0"/>
        <v>1</v>
      </c>
      <c r="B17" s="52" t="s">
        <v>10</v>
      </c>
      <c r="C17" s="21">
        <f>'SO NGANH CT 2024'!I15</f>
        <v>6.5</v>
      </c>
      <c r="D17" s="23">
        <f>'SO NGANH CT 2024'!J15</f>
        <v>1</v>
      </c>
    </row>
    <row r="18" spans="1:4" ht="27.95" customHeight="1">
      <c r="A18" s="26">
        <f t="shared" si="0"/>
        <v>1</v>
      </c>
      <c r="B18" s="52" t="s">
        <v>17</v>
      </c>
      <c r="C18" s="21">
        <f>'SO NGANH CT 2024'!I16</f>
        <v>6.5</v>
      </c>
      <c r="D18" s="23">
        <f>'SO NGANH CT 2024'!J16</f>
        <v>1</v>
      </c>
    </row>
    <row r="19" spans="1:4" ht="27.95" customHeight="1">
      <c r="A19" s="26">
        <f t="shared" si="0"/>
        <v>1</v>
      </c>
      <c r="B19" s="52" t="s">
        <v>15</v>
      </c>
      <c r="C19" s="21">
        <f>'SO NGANH CT 2024'!I17</f>
        <v>6.5</v>
      </c>
      <c r="D19" s="23">
        <f>'SO NGANH CT 2024'!J17</f>
        <v>1</v>
      </c>
    </row>
    <row r="20" spans="1:4" ht="27.95" customHeight="1">
      <c r="A20" s="26">
        <f t="shared" si="0"/>
        <v>1</v>
      </c>
      <c r="B20" s="52" t="s">
        <v>11</v>
      </c>
      <c r="C20" s="21">
        <f>'SO NGANH CT 2024'!I18</f>
        <v>6.5</v>
      </c>
      <c r="D20" s="23">
        <f>'SO NGANH CT 2024'!J18</f>
        <v>1</v>
      </c>
    </row>
    <row r="21" spans="1:4" ht="27.95" customHeight="1">
      <c r="A21" s="26">
        <f t="shared" si="0"/>
        <v>1</v>
      </c>
      <c r="B21" s="52" t="s">
        <v>6</v>
      </c>
      <c r="C21" s="21">
        <f>'SO NGANH CT 2024'!I19</f>
        <v>6.5</v>
      </c>
      <c r="D21" s="23">
        <f>'SO NGANH CT 2024'!J19</f>
        <v>1</v>
      </c>
    </row>
    <row r="22" spans="1:4" ht="27.95" customHeight="1">
      <c r="A22" s="26">
        <f t="shared" si="0"/>
        <v>1</v>
      </c>
      <c r="B22" s="52" t="s">
        <v>19</v>
      </c>
      <c r="C22" s="21">
        <f>'SO NGANH CT 2024'!I20</f>
        <v>6.5</v>
      </c>
      <c r="D22" s="23">
        <f>'SO NGANH CT 2024'!J20</f>
        <v>1</v>
      </c>
    </row>
    <row r="23" spans="1:4" ht="27.95" customHeight="1">
      <c r="A23" s="26">
        <f t="shared" ref="A23:A25" si="1">RANK(D23,$D$10:$D$27,0)</f>
        <v>1</v>
      </c>
      <c r="B23" s="52" t="s">
        <v>13</v>
      </c>
      <c r="C23" s="21">
        <f>'SO NGANH CT 2024'!I21</f>
        <v>6.5</v>
      </c>
      <c r="D23" s="23">
        <f>'SO NGANH CT 2024'!J21</f>
        <v>1</v>
      </c>
    </row>
    <row r="24" spans="1:4" ht="27.95" customHeight="1">
      <c r="A24" s="26">
        <f t="shared" si="1"/>
        <v>1</v>
      </c>
      <c r="B24" s="52" t="s">
        <v>8</v>
      </c>
      <c r="C24" s="21">
        <f>'SO NGANH CT 2024'!I22</f>
        <v>6.5</v>
      </c>
      <c r="D24" s="23">
        <f>'SO NGANH CT 2024'!J22</f>
        <v>1</v>
      </c>
    </row>
    <row r="25" spans="1:4" ht="27.95" customHeight="1">
      <c r="A25" s="26">
        <f t="shared" si="1"/>
        <v>1</v>
      </c>
      <c r="B25" s="52" t="s">
        <v>14</v>
      </c>
      <c r="C25" s="21">
        <f>'SO NGANH CT 2024'!I23</f>
        <v>6.5</v>
      </c>
      <c r="D25" s="23">
        <f>'SO NGANH CT 2024'!J23</f>
        <v>1</v>
      </c>
    </row>
    <row r="26" spans="1:4" ht="27.95" customHeight="1">
      <c r="A26" s="26">
        <v>2</v>
      </c>
      <c r="B26" s="52" t="s">
        <v>1</v>
      </c>
      <c r="C26" s="21">
        <f>'SO NGANH CT 2024'!I9</f>
        <v>5.5</v>
      </c>
      <c r="D26" s="22">
        <f>'SO NGANH CT 2024'!J9</f>
        <v>0.84615384615384615</v>
      </c>
    </row>
    <row r="27" spans="1:4" ht="27.95" customHeight="1">
      <c r="A27" s="26">
        <v>2</v>
      </c>
      <c r="B27" s="52" t="s">
        <v>16</v>
      </c>
      <c r="C27" s="21">
        <f>'SO NGANH CT 2024'!I13</f>
        <v>5.5</v>
      </c>
      <c r="D27" s="22">
        <f>'SO NGANH CT 2024'!J13</f>
        <v>0.84615384615384615</v>
      </c>
    </row>
  </sheetData>
  <autoFilter ref="A9:D9">
    <sortState ref="A10:D27">
      <sortCondition descending="1" ref="C9"/>
    </sortState>
  </autoFilter>
  <mergeCells count="5">
    <mergeCell ref="A2:D2"/>
    <mergeCell ref="A3:D3"/>
    <mergeCell ref="A4:D4"/>
    <mergeCell ref="A5:D5"/>
    <mergeCell ref="A6:D6"/>
  </mergeCells>
  <pageMargins left="0.82677165354330717" right="0.31496062992125984" top="0.74803149606299213" bottom="0.74803149606299213" header="0.31496062992125984" footer="0.31496062992125984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I27"/>
  <sheetViews>
    <sheetView topLeftCell="A4" zoomScale="85" zoomScaleNormal="85" workbookViewId="0">
      <selection activeCell="G8" sqref="G8"/>
    </sheetView>
  </sheetViews>
  <sheetFormatPr defaultRowHeight="15"/>
  <cols>
    <col min="1" max="1" width="13.7109375" customWidth="1"/>
    <col min="2" max="2" width="41.140625" customWidth="1"/>
    <col min="3" max="3" width="17.28515625" customWidth="1"/>
    <col min="4" max="4" width="12.42578125" customWidth="1"/>
  </cols>
  <sheetData>
    <row r="1" spans="1:9" ht="7.5" customHeight="1"/>
    <row r="2" spans="1:9" ht="20.25" customHeight="1">
      <c r="A2" s="106" t="s">
        <v>63</v>
      </c>
      <c r="B2" s="106"/>
      <c r="C2" s="106"/>
      <c r="D2" s="106"/>
    </row>
    <row r="3" spans="1:9" ht="16.5" customHeight="1">
      <c r="A3" s="107" t="s">
        <v>59</v>
      </c>
      <c r="B3" s="107"/>
      <c r="C3" s="107"/>
      <c r="D3" s="107"/>
    </row>
    <row r="4" spans="1:9" ht="16.5" customHeight="1">
      <c r="A4" s="107" t="s">
        <v>90</v>
      </c>
      <c r="B4" s="107"/>
      <c r="C4" s="107"/>
      <c r="D4" s="107"/>
    </row>
    <row r="5" spans="1:9" ht="18.75" customHeight="1">
      <c r="A5" s="108" t="s">
        <v>115</v>
      </c>
      <c r="B5" s="108"/>
      <c r="C5" s="108"/>
      <c r="D5" s="108"/>
    </row>
    <row r="6" spans="1:9" ht="18.75" customHeight="1">
      <c r="A6" s="108" t="s">
        <v>38</v>
      </c>
      <c r="B6" s="108"/>
      <c r="C6" s="108"/>
      <c r="D6" s="108"/>
    </row>
    <row r="7" spans="1:9" ht="16.5" customHeight="1"/>
    <row r="8" spans="1:9" ht="85.5" customHeight="1">
      <c r="A8" s="16" t="s">
        <v>110</v>
      </c>
      <c r="B8" s="16" t="s">
        <v>39</v>
      </c>
      <c r="C8" s="16" t="s">
        <v>64</v>
      </c>
      <c r="D8" s="16" t="s">
        <v>40</v>
      </c>
      <c r="I8" s="13"/>
    </row>
    <row r="9" spans="1:9" ht="18.75" customHeight="1">
      <c r="A9" s="17" t="s">
        <v>43</v>
      </c>
      <c r="B9" s="17" t="s">
        <v>44</v>
      </c>
      <c r="C9" s="17" t="s">
        <v>45</v>
      </c>
      <c r="D9" s="17" t="s">
        <v>46</v>
      </c>
    </row>
    <row r="10" spans="1:9" ht="27.95" customHeight="1">
      <c r="A10" s="26">
        <f t="shared" ref="A10:A15" si="0">RANK(D10,$D$10:$D$27,0)</f>
        <v>1</v>
      </c>
      <c r="B10" s="52" t="s">
        <v>2</v>
      </c>
      <c r="C10" s="21">
        <f>'SO NGANH CT 2024'!K7</f>
        <v>9.5</v>
      </c>
      <c r="D10" s="22">
        <f>'SO NGANH CT 2024'!L7</f>
        <v>1</v>
      </c>
      <c r="E10" s="80"/>
    </row>
    <row r="11" spans="1:9" ht="27.95" customHeight="1">
      <c r="A11" s="26">
        <f t="shared" si="0"/>
        <v>1</v>
      </c>
      <c r="B11" s="52" t="s">
        <v>16</v>
      </c>
      <c r="C11" s="21">
        <f>'SO NGANH CT 2024'!K13</f>
        <v>9.5</v>
      </c>
      <c r="D11" s="22">
        <f>'SO NGANH CT 2024'!L13</f>
        <v>1</v>
      </c>
      <c r="E11" s="80"/>
    </row>
    <row r="12" spans="1:9" ht="27.95" customHeight="1">
      <c r="A12" s="26">
        <f t="shared" si="0"/>
        <v>1</v>
      </c>
      <c r="B12" s="52" t="s">
        <v>10</v>
      </c>
      <c r="C12" s="21">
        <f>'SO NGANH CT 2024'!K15</f>
        <v>9.5</v>
      </c>
      <c r="D12" s="22">
        <f>'SO NGANH CT 2024'!L15</f>
        <v>1</v>
      </c>
      <c r="E12" s="80"/>
    </row>
    <row r="13" spans="1:9" ht="27.95" customHeight="1">
      <c r="A13" s="26">
        <f t="shared" si="0"/>
        <v>1</v>
      </c>
      <c r="B13" s="52" t="s">
        <v>11</v>
      </c>
      <c r="C13" s="21">
        <f>'SO NGANH CT 2024'!K18</f>
        <v>9.5</v>
      </c>
      <c r="D13" s="22">
        <f>'SO NGANH CT 2024'!L18</f>
        <v>1</v>
      </c>
      <c r="E13" s="80"/>
    </row>
    <row r="14" spans="1:9" ht="27.95" customHeight="1">
      <c r="A14" s="26">
        <f t="shared" si="0"/>
        <v>1</v>
      </c>
      <c r="B14" s="52" t="s">
        <v>6</v>
      </c>
      <c r="C14" s="21">
        <f>'SO NGANH CT 2024'!K19</f>
        <v>9.5</v>
      </c>
      <c r="D14" s="22">
        <f>'SO NGANH CT 2024'!L19</f>
        <v>1</v>
      </c>
      <c r="E14" s="80"/>
    </row>
    <row r="15" spans="1:9" ht="27.95" customHeight="1">
      <c r="A15" s="26">
        <f t="shared" si="0"/>
        <v>1</v>
      </c>
      <c r="B15" s="52" t="s">
        <v>19</v>
      </c>
      <c r="C15" s="21">
        <f>'SO NGANH CT 2024'!K20</f>
        <v>9.5</v>
      </c>
      <c r="D15" s="22">
        <f>'SO NGANH CT 2024'!L20</f>
        <v>1</v>
      </c>
      <c r="E15" s="80"/>
    </row>
    <row r="16" spans="1:9" ht="27.95" customHeight="1">
      <c r="A16" s="26">
        <v>2</v>
      </c>
      <c r="B16" s="52" t="s">
        <v>4</v>
      </c>
      <c r="C16" s="21">
        <f>'SO NGANH CT 2024'!K6</f>
        <v>9</v>
      </c>
      <c r="D16" s="22">
        <f>'SO NGANH CT 2024'!L6</f>
        <v>0.94736842105263153</v>
      </c>
      <c r="E16" s="80"/>
    </row>
    <row r="17" spans="1:5" ht="27.95" customHeight="1">
      <c r="A17" s="26">
        <v>2</v>
      </c>
      <c r="B17" s="52" t="s">
        <v>7</v>
      </c>
      <c r="C17" s="21">
        <f>'SO NGANH CT 2024'!K8</f>
        <v>9</v>
      </c>
      <c r="D17" s="22">
        <f>'SO NGANH CT 2024'!L8</f>
        <v>0.94736842105263153</v>
      </c>
      <c r="E17" s="80"/>
    </row>
    <row r="18" spans="1:5" ht="27.95" customHeight="1">
      <c r="A18" s="26">
        <v>2</v>
      </c>
      <c r="B18" s="52" t="s">
        <v>1</v>
      </c>
      <c r="C18" s="21">
        <f>'SO NGANH CT 2024'!K9</f>
        <v>9</v>
      </c>
      <c r="D18" s="22">
        <f>'SO NGANH CT 2024'!L9</f>
        <v>0.94736842105263153</v>
      </c>
      <c r="E18" s="80"/>
    </row>
    <row r="19" spans="1:5" ht="27.95" customHeight="1">
      <c r="A19" s="26">
        <v>2</v>
      </c>
      <c r="B19" s="52" t="s">
        <v>5</v>
      </c>
      <c r="C19" s="21">
        <f>'SO NGANH CT 2024'!K10</f>
        <v>9</v>
      </c>
      <c r="D19" s="22">
        <f>'SO NGANH CT 2024'!L10</f>
        <v>0.94736842105263153</v>
      </c>
      <c r="E19" s="80"/>
    </row>
    <row r="20" spans="1:5" ht="27.95" customHeight="1">
      <c r="A20" s="26">
        <v>2</v>
      </c>
      <c r="B20" s="52" t="s">
        <v>9</v>
      </c>
      <c r="C20" s="21">
        <f>'SO NGANH CT 2024'!K12</f>
        <v>9</v>
      </c>
      <c r="D20" s="22">
        <f>'SO NGANH CT 2024'!L12</f>
        <v>0.94736842105263153</v>
      </c>
      <c r="E20" s="80"/>
    </row>
    <row r="21" spans="1:5" ht="27.95" customHeight="1">
      <c r="A21" s="26">
        <v>2</v>
      </c>
      <c r="B21" s="52" t="s">
        <v>12</v>
      </c>
      <c r="C21" s="21">
        <f>'SO NGANH CT 2024'!K14</f>
        <v>9</v>
      </c>
      <c r="D21" s="22">
        <f>'SO NGANH CT 2024'!L14</f>
        <v>0.94736842105263153</v>
      </c>
      <c r="E21" s="80"/>
    </row>
    <row r="22" spans="1:5" ht="27.95" customHeight="1">
      <c r="A22" s="26">
        <v>2</v>
      </c>
      <c r="B22" s="52" t="s">
        <v>17</v>
      </c>
      <c r="C22" s="21">
        <f>'SO NGANH CT 2024'!K16</f>
        <v>9</v>
      </c>
      <c r="D22" s="22">
        <f>'SO NGANH CT 2024'!L16</f>
        <v>0.94736842105263153</v>
      </c>
      <c r="E22" s="80"/>
    </row>
    <row r="23" spans="1:5" ht="27.95" customHeight="1">
      <c r="A23" s="26">
        <v>2</v>
      </c>
      <c r="B23" s="52" t="s">
        <v>15</v>
      </c>
      <c r="C23" s="21">
        <f>'SO NGANH CT 2024'!K17</f>
        <v>9</v>
      </c>
      <c r="D23" s="22">
        <f>'SO NGANH CT 2024'!L17</f>
        <v>0.94736842105263153</v>
      </c>
      <c r="E23" s="80"/>
    </row>
    <row r="24" spans="1:5" ht="27.95" customHeight="1">
      <c r="A24" s="26">
        <v>2</v>
      </c>
      <c r="B24" s="52" t="s">
        <v>13</v>
      </c>
      <c r="C24" s="21">
        <f>'SO NGANH CT 2024'!K21</f>
        <v>9</v>
      </c>
      <c r="D24" s="22">
        <f>'SO NGANH CT 2024'!L21</f>
        <v>0.94736842105263153</v>
      </c>
      <c r="E24" s="80"/>
    </row>
    <row r="25" spans="1:5" ht="27.95" customHeight="1">
      <c r="A25" s="26">
        <v>2</v>
      </c>
      <c r="B25" s="52" t="s">
        <v>8</v>
      </c>
      <c r="C25" s="21">
        <f>'SO NGANH CT 2024'!K22</f>
        <v>9</v>
      </c>
      <c r="D25" s="22">
        <f>'SO NGANH CT 2024'!L22</f>
        <v>0.94736842105263153</v>
      </c>
      <c r="E25" s="80"/>
    </row>
    <row r="26" spans="1:5" ht="27.95" customHeight="1">
      <c r="A26" s="26">
        <v>2</v>
      </c>
      <c r="B26" s="52" t="s">
        <v>14</v>
      </c>
      <c r="C26" s="21">
        <f>'SO NGANH CT 2024'!K23</f>
        <v>9</v>
      </c>
      <c r="D26" s="22">
        <f>'SO NGANH CT 2024'!L23</f>
        <v>0.94736842105263153</v>
      </c>
      <c r="E26" s="80"/>
    </row>
    <row r="27" spans="1:5" ht="27.95" customHeight="1">
      <c r="A27" s="26">
        <v>3</v>
      </c>
      <c r="B27" s="52" t="s">
        <v>3</v>
      </c>
      <c r="C27" s="21">
        <f>'SO NGANH CT 2024'!K11</f>
        <v>8</v>
      </c>
      <c r="D27" s="22">
        <f>'SO NGANH CT 2024'!L11</f>
        <v>0.84210526315789469</v>
      </c>
      <c r="E27" s="80"/>
    </row>
  </sheetData>
  <autoFilter ref="A9:D9">
    <sortState ref="A10:D27">
      <sortCondition descending="1" ref="C9"/>
    </sortState>
  </autoFilter>
  <mergeCells count="5">
    <mergeCell ref="A2:D2"/>
    <mergeCell ref="A3:D3"/>
    <mergeCell ref="A4:D4"/>
    <mergeCell ref="A5:D5"/>
    <mergeCell ref="A6:D6"/>
  </mergeCells>
  <pageMargins left="0.82677165354330717" right="0.31496062992125984" top="0.74803149606299213" bottom="0.74803149606299213" header="0.31496062992125984" footer="0.31496062992125984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I27"/>
  <sheetViews>
    <sheetView topLeftCell="A4" zoomScale="85" zoomScaleNormal="85" workbookViewId="0">
      <selection activeCell="H8" sqref="H8"/>
    </sheetView>
  </sheetViews>
  <sheetFormatPr defaultRowHeight="15"/>
  <cols>
    <col min="1" max="1" width="12.7109375" customWidth="1"/>
    <col min="2" max="2" width="45" customWidth="1"/>
    <col min="3" max="3" width="14.5703125" customWidth="1"/>
    <col min="4" max="4" width="12.42578125" customWidth="1"/>
  </cols>
  <sheetData>
    <row r="1" spans="1:9" ht="7.5" customHeight="1"/>
    <row r="2" spans="1:9" ht="20.25" customHeight="1">
      <c r="A2" s="106" t="s">
        <v>65</v>
      </c>
      <c r="B2" s="106"/>
      <c r="C2" s="106"/>
      <c r="D2" s="106"/>
    </row>
    <row r="3" spans="1:9" ht="16.5" customHeight="1">
      <c r="A3" s="107" t="s">
        <v>59</v>
      </c>
      <c r="B3" s="107"/>
      <c r="C3" s="107"/>
      <c r="D3" s="107"/>
    </row>
    <row r="4" spans="1:9" ht="16.5" customHeight="1">
      <c r="A4" s="107" t="s">
        <v>91</v>
      </c>
      <c r="B4" s="107"/>
      <c r="C4" s="107"/>
      <c r="D4" s="107"/>
    </row>
    <row r="5" spans="1:9" ht="18.75" customHeight="1">
      <c r="A5" s="108" t="s">
        <v>115</v>
      </c>
      <c r="B5" s="108"/>
      <c r="C5" s="108"/>
      <c r="D5" s="108"/>
    </row>
    <row r="6" spans="1:9" ht="18.75" customHeight="1">
      <c r="A6" s="108" t="s">
        <v>38</v>
      </c>
      <c r="B6" s="108"/>
      <c r="C6" s="108"/>
      <c r="D6" s="108"/>
    </row>
    <row r="8" spans="1:9" ht="105.75" customHeight="1">
      <c r="A8" s="16" t="s">
        <v>108</v>
      </c>
      <c r="B8" s="16" t="s">
        <v>39</v>
      </c>
      <c r="C8" s="16" t="s">
        <v>107</v>
      </c>
      <c r="D8" s="16" t="s">
        <v>40</v>
      </c>
      <c r="I8" s="13"/>
    </row>
    <row r="9" spans="1:9" ht="18.75" customHeight="1">
      <c r="A9" s="17" t="s">
        <v>43</v>
      </c>
      <c r="B9" s="17" t="s">
        <v>44</v>
      </c>
      <c r="C9" s="17" t="s">
        <v>45</v>
      </c>
      <c r="D9" s="17" t="s">
        <v>46</v>
      </c>
    </row>
    <row r="10" spans="1:9" ht="27.95" customHeight="1">
      <c r="A10" s="26">
        <f>RANK(D10,$D$10:$D$27,0)</f>
        <v>1</v>
      </c>
      <c r="B10" s="52" t="s">
        <v>4</v>
      </c>
      <c r="C10" s="21">
        <f>'SO NGANH CT 2024'!M6</f>
        <v>6</v>
      </c>
      <c r="D10" s="23">
        <f>'SO NGANH CT 2024'!N6</f>
        <v>1</v>
      </c>
      <c r="E10" s="80"/>
    </row>
    <row r="11" spans="1:9" ht="27.95" customHeight="1">
      <c r="A11" s="26">
        <f>RANK(D11,$D$10:$D$27,0)</f>
        <v>1</v>
      </c>
      <c r="B11" s="52" t="s">
        <v>12</v>
      </c>
      <c r="C11" s="21">
        <f>'SO NGANH CT 2024'!M14</f>
        <v>6</v>
      </c>
      <c r="D11" s="23">
        <f>'SO NGANH CT 2024'!N14</f>
        <v>1</v>
      </c>
      <c r="E11" s="80"/>
    </row>
    <row r="12" spans="1:9" ht="27.95" customHeight="1">
      <c r="A12" s="26">
        <f>RANK(D12,$D$10:$D$27,0)</f>
        <v>1</v>
      </c>
      <c r="B12" s="52" t="s">
        <v>10</v>
      </c>
      <c r="C12" s="21">
        <f>'SO NGANH CT 2024'!M15</f>
        <v>6</v>
      </c>
      <c r="D12" s="23">
        <f>'SO NGANH CT 2024'!N15</f>
        <v>1</v>
      </c>
      <c r="E12" s="80"/>
    </row>
    <row r="13" spans="1:9" ht="27.95" customHeight="1">
      <c r="A13" s="26">
        <v>2</v>
      </c>
      <c r="B13" s="52" t="s">
        <v>7</v>
      </c>
      <c r="C13" s="21">
        <f>'SO NGANH CT 2024'!M8</f>
        <v>5.5</v>
      </c>
      <c r="D13" s="23">
        <f>'SO NGANH CT 2024'!N8</f>
        <v>0.91666666666666663</v>
      </c>
      <c r="E13" s="80"/>
    </row>
    <row r="14" spans="1:9" ht="27.95" customHeight="1">
      <c r="A14" s="26">
        <v>2</v>
      </c>
      <c r="B14" s="52" t="s">
        <v>3</v>
      </c>
      <c r="C14" s="21">
        <f>'SO NGANH CT 2024'!M11</f>
        <v>5.5</v>
      </c>
      <c r="D14" s="23">
        <f>'SO NGANH CT 2024'!N11</f>
        <v>0.91666666666666663</v>
      </c>
      <c r="E14" s="80"/>
    </row>
    <row r="15" spans="1:9" ht="27.95" customHeight="1">
      <c r="A15" s="26">
        <v>2</v>
      </c>
      <c r="B15" s="52" t="s">
        <v>9</v>
      </c>
      <c r="C15" s="21">
        <f>'SO NGANH CT 2024'!M12</f>
        <v>5.5</v>
      </c>
      <c r="D15" s="23">
        <f>'SO NGANH CT 2024'!N12</f>
        <v>0.91666666666666663</v>
      </c>
      <c r="E15" s="80"/>
    </row>
    <row r="16" spans="1:9" ht="27.95" customHeight="1">
      <c r="A16" s="26">
        <v>2</v>
      </c>
      <c r="B16" s="52" t="s">
        <v>11</v>
      </c>
      <c r="C16" s="21">
        <f>'SO NGANH CT 2024'!M18</f>
        <v>5.5</v>
      </c>
      <c r="D16" s="23">
        <f>'SO NGANH CT 2024'!N18</f>
        <v>0.91666666666666663</v>
      </c>
      <c r="E16" s="80"/>
    </row>
    <row r="17" spans="1:5" ht="27.95" customHeight="1">
      <c r="A17" s="26">
        <v>2</v>
      </c>
      <c r="B17" s="52" t="s">
        <v>19</v>
      </c>
      <c r="C17" s="21">
        <f>'SO NGANH CT 2024'!M20</f>
        <v>5.5</v>
      </c>
      <c r="D17" s="23">
        <f>'SO NGANH CT 2024'!N20</f>
        <v>0.91666666666666663</v>
      </c>
      <c r="E17" s="80"/>
    </row>
    <row r="18" spans="1:5" ht="27.95" customHeight="1">
      <c r="A18" s="26">
        <v>2</v>
      </c>
      <c r="B18" s="52" t="s">
        <v>13</v>
      </c>
      <c r="C18" s="21">
        <f>'SO NGANH CT 2024'!M21</f>
        <v>5.5</v>
      </c>
      <c r="D18" s="23">
        <f>'SO NGANH CT 2024'!N21</f>
        <v>0.91666666666666663</v>
      </c>
      <c r="E18" s="80"/>
    </row>
    <row r="19" spans="1:5" ht="27.95" customHeight="1">
      <c r="A19" s="26">
        <v>2</v>
      </c>
      <c r="B19" s="52" t="s">
        <v>8</v>
      </c>
      <c r="C19" s="21">
        <f>'SO NGANH CT 2024'!M22</f>
        <v>5.5</v>
      </c>
      <c r="D19" s="23">
        <f>'SO NGANH CT 2024'!N22</f>
        <v>0.91666666666666663</v>
      </c>
      <c r="E19" s="80"/>
    </row>
    <row r="20" spans="1:5" ht="27.95" customHeight="1">
      <c r="A20" s="26">
        <v>3</v>
      </c>
      <c r="B20" s="52" t="s">
        <v>2</v>
      </c>
      <c r="C20" s="21">
        <f>'SO NGANH CT 2024'!M7</f>
        <v>5</v>
      </c>
      <c r="D20" s="23">
        <f>'SO NGANH CT 2024'!N7</f>
        <v>0.83333333333333337</v>
      </c>
      <c r="E20" s="80"/>
    </row>
    <row r="21" spans="1:5" ht="27.95" customHeight="1">
      <c r="A21" s="26">
        <v>3</v>
      </c>
      <c r="B21" s="52" t="s">
        <v>1</v>
      </c>
      <c r="C21" s="21">
        <f>'SO NGANH CT 2024'!M9</f>
        <v>5</v>
      </c>
      <c r="D21" s="23">
        <f>'SO NGANH CT 2024'!N9</f>
        <v>0.83333333333333337</v>
      </c>
      <c r="E21" s="80"/>
    </row>
    <row r="22" spans="1:5" ht="27.95" customHeight="1">
      <c r="A22" s="26">
        <v>3</v>
      </c>
      <c r="B22" s="52" t="s">
        <v>5</v>
      </c>
      <c r="C22" s="21">
        <f>'SO NGANH CT 2024'!M10</f>
        <v>5</v>
      </c>
      <c r="D22" s="23">
        <f>'SO NGANH CT 2024'!N10</f>
        <v>0.83333333333333337</v>
      </c>
      <c r="E22" s="80"/>
    </row>
    <row r="23" spans="1:5" ht="27.95" customHeight="1">
      <c r="A23" s="26">
        <v>3</v>
      </c>
      <c r="B23" s="52" t="s">
        <v>16</v>
      </c>
      <c r="C23" s="21">
        <f>'SO NGANH CT 2024'!M13</f>
        <v>5</v>
      </c>
      <c r="D23" s="23">
        <f>'SO NGANH CT 2024'!N13</f>
        <v>0.83333333333333337</v>
      </c>
      <c r="E23" s="80"/>
    </row>
    <row r="24" spans="1:5" ht="27.95" customHeight="1">
      <c r="A24" s="26">
        <v>3</v>
      </c>
      <c r="B24" s="52" t="s">
        <v>17</v>
      </c>
      <c r="C24" s="21">
        <f>'SO NGANH CT 2024'!M16</f>
        <v>5</v>
      </c>
      <c r="D24" s="23">
        <f>'SO NGANH CT 2024'!N16</f>
        <v>0.83333333333333337</v>
      </c>
      <c r="E24" s="80"/>
    </row>
    <row r="25" spans="1:5" ht="27.95" customHeight="1">
      <c r="A25" s="26">
        <v>3</v>
      </c>
      <c r="B25" s="52" t="s">
        <v>15</v>
      </c>
      <c r="C25" s="21">
        <f>'SO NGANH CT 2024'!M17</f>
        <v>5</v>
      </c>
      <c r="D25" s="23">
        <f>'SO NGANH CT 2024'!N17</f>
        <v>0.83333333333333337</v>
      </c>
      <c r="E25" s="80"/>
    </row>
    <row r="26" spans="1:5" ht="27.95" customHeight="1">
      <c r="A26" s="26">
        <v>3</v>
      </c>
      <c r="B26" s="52" t="s">
        <v>6</v>
      </c>
      <c r="C26" s="21">
        <f>'SO NGANH CT 2024'!M19</f>
        <v>5</v>
      </c>
      <c r="D26" s="23">
        <f>'SO NGANH CT 2024'!N19</f>
        <v>0.83333333333333337</v>
      </c>
      <c r="E26" s="80"/>
    </row>
    <row r="27" spans="1:5" ht="27.95" customHeight="1">
      <c r="A27" s="26">
        <v>3</v>
      </c>
      <c r="B27" s="52" t="s">
        <v>14</v>
      </c>
      <c r="C27" s="21">
        <f>'SO NGANH CT 2024'!M23</f>
        <v>5</v>
      </c>
      <c r="D27" s="23">
        <f>'SO NGANH CT 2024'!N23</f>
        <v>0.83333333333333337</v>
      </c>
      <c r="E27" s="80"/>
    </row>
  </sheetData>
  <autoFilter ref="A9:D9">
    <sortState ref="A10:D27">
      <sortCondition descending="1" ref="C9"/>
    </sortState>
  </autoFilter>
  <mergeCells count="5">
    <mergeCell ref="A2:D2"/>
    <mergeCell ref="A3:D3"/>
    <mergeCell ref="A4:D4"/>
    <mergeCell ref="A5:D5"/>
    <mergeCell ref="A6:D6"/>
  </mergeCells>
  <pageMargins left="0.82677165354330717" right="0.31496062992125984" top="0.74803149606299213" bottom="0.74803149606299213" header="0.31496062992125984" footer="0.31496062992125984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I27"/>
  <sheetViews>
    <sheetView workbookViewId="0">
      <selection activeCell="G8" sqref="G8"/>
    </sheetView>
  </sheetViews>
  <sheetFormatPr defaultRowHeight="15"/>
  <cols>
    <col min="1" max="1" width="12.28515625" customWidth="1"/>
    <col min="2" max="2" width="44.140625" customWidth="1"/>
    <col min="3" max="3" width="18.140625" customWidth="1"/>
    <col min="4" max="4" width="12.42578125" customWidth="1"/>
  </cols>
  <sheetData>
    <row r="1" spans="1:9" ht="7.5" customHeight="1"/>
    <row r="2" spans="1:9" ht="20.25" customHeight="1">
      <c r="A2" s="106" t="s">
        <v>68</v>
      </c>
      <c r="B2" s="106"/>
      <c r="C2" s="106"/>
      <c r="D2" s="106"/>
    </row>
    <row r="3" spans="1:9" ht="18" customHeight="1">
      <c r="A3" s="107" t="s">
        <v>69</v>
      </c>
      <c r="B3" s="107"/>
      <c r="C3" s="107"/>
      <c r="D3" s="107"/>
    </row>
    <row r="4" spans="1:9" ht="16.5" customHeight="1">
      <c r="A4" s="107" t="s">
        <v>92</v>
      </c>
      <c r="B4" s="107"/>
      <c r="C4" s="107"/>
      <c r="D4" s="107"/>
    </row>
    <row r="5" spans="1:9" ht="18.75" customHeight="1">
      <c r="A5" s="108" t="s">
        <v>115</v>
      </c>
      <c r="B5" s="108"/>
      <c r="C5" s="108"/>
      <c r="D5" s="108"/>
    </row>
    <row r="6" spans="1:9" ht="18.75" customHeight="1">
      <c r="A6" s="108" t="s">
        <v>38</v>
      </c>
      <c r="B6" s="108"/>
      <c r="C6" s="108"/>
      <c r="D6" s="108"/>
    </row>
    <row r="8" spans="1:9" ht="119.25" customHeight="1">
      <c r="A8" s="16" t="s">
        <v>109</v>
      </c>
      <c r="B8" s="16" t="s">
        <v>39</v>
      </c>
      <c r="C8" s="16" t="s">
        <v>72</v>
      </c>
      <c r="D8" s="16" t="s">
        <v>40</v>
      </c>
      <c r="I8" s="13"/>
    </row>
    <row r="9" spans="1:9" ht="18.75" customHeight="1">
      <c r="A9" s="17" t="s">
        <v>43</v>
      </c>
      <c r="B9" s="17" t="s">
        <v>44</v>
      </c>
      <c r="C9" s="17" t="s">
        <v>45</v>
      </c>
      <c r="D9" s="17" t="s">
        <v>46</v>
      </c>
    </row>
    <row r="10" spans="1:9" ht="27.95" customHeight="1">
      <c r="A10" s="26">
        <f t="shared" ref="A10:A27" si="0">RANK(D10,$D$10:$D$27,0)</f>
        <v>1</v>
      </c>
      <c r="B10" s="52" t="s">
        <v>7</v>
      </c>
      <c r="C10" s="20">
        <f>'SO NGANH CT 2024'!O8</f>
        <v>8.8559999999999999</v>
      </c>
      <c r="D10" s="22">
        <f>'SO NGANH CT 2024'!P8</f>
        <v>0.98399999999999999</v>
      </c>
      <c r="E10" s="80"/>
    </row>
    <row r="11" spans="1:9" ht="27.95" customHeight="1">
      <c r="A11" s="26">
        <f t="shared" si="0"/>
        <v>2</v>
      </c>
      <c r="B11" s="52" t="s">
        <v>9</v>
      </c>
      <c r="C11" s="20">
        <f>'SO NGANH CT 2024'!O12</f>
        <v>8.7859999999999996</v>
      </c>
      <c r="D11" s="22">
        <f>'SO NGANH CT 2024'!P12</f>
        <v>0.97622222222222221</v>
      </c>
      <c r="E11" s="80"/>
    </row>
    <row r="12" spans="1:9" ht="27.95" customHeight="1">
      <c r="A12" s="26">
        <f t="shared" si="0"/>
        <v>3</v>
      </c>
      <c r="B12" s="52" t="s">
        <v>13</v>
      </c>
      <c r="C12" s="20">
        <f>'SO NGANH CT 2024'!O21</f>
        <v>8.6</v>
      </c>
      <c r="D12" s="22">
        <f>'SO NGANH CT 2024'!P21</f>
        <v>0.95555555555555549</v>
      </c>
      <c r="E12" s="80"/>
    </row>
    <row r="13" spans="1:9" ht="27.95" customHeight="1">
      <c r="A13" s="26">
        <f t="shared" si="0"/>
        <v>4</v>
      </c>
      <c r="B13" s="52" t="s">
        <v>1</v>
      </c>
      <c r="C13" s="20">
        <f>'SO NGANH CT 2024'!O9</f>
        <v>8.5559999999999992</v>
      </c>
      <c r="D13" s="22">
        <f>'SO NGANH CT 2024'!P9</f>
        <v>0.95066666666666655</v>
      </c>
      <c r="E13" s="80"/>
    </row>
    <row r="14" spans="1:9" ht="27.95" customHeight="1">
      <c r="A14" s="26">
        <f t="shared" si="0"/>
        <v>5</v>
      </c>
      <c r="B14" s="52" t="s">
        <v>5</v>
      </c>
      <c r="C14" s="20">
        <f>'SO NGANH CT 2024'!O10</f>
        <v>8.4589999999999996</v>
      </c>
      <c r="D14" s="22">
        <f>'SO NGANH CT 2024'!P10</f>
        <v>0.93988888888888888</v>
      </c>
      <c r="E14" s="80"/>
    </row>
    <row r="15" spans="1:9" ht="27.95" customHeight="1">
      <c r="A15" s="26">
        <f t="shared" si="0"/>
        <v>6</v>
      </c>
      <c r="B15" s="52" t="s">
        <v>2</v>
      </c>
      <c r="C15" s="20">
        <f>'SO NGANH CT 2024'!O7</f>
        <v>8.4169999999999998</v>
      </c>
      <c r="D15" s="22">
        <f>'SO NGANH CT 2024'!P7</f>
        <v>0.93522222222222218</v>
      </c>
      <c r="E15" s="80"/>
    </row>
    <row r="16" spans="1:9" ht="27.95" customHeight="1">
      <c r="A16" s="26">
        <f t="shared" si="0"/>
        <v>7</v>
      </c>
      <c r="B16" s="52" t="s">
        <v>10</v>
      </c>
      <c r="C16" s="20">
        <f>'SO NGANH CT 2024'!O15</f>
        <v>8.3970000000000002</v>
      </c>
      <c r="D16" s="22">
        <f>'SO NGANH CT 2024'!P15</f>
        <v>0.93300000000000005</v>
      </c>
      <c r="E16" s="80"/>
    </row>
    <row r="17" spans="1:5" ht="27.95" customHeight="1">
      <c r="A17" s="26">
        <f t="shared" si="0"/>
        <v>8</v>
      </c>
      <c r="B17" s="52" t="s">
        <v>4</v>
      </c>
      <c r="C17" s="20">
        <f>'SO NGANH CT 2024'!O6</f>
        <v>8.2040000000000006</v>
      </c>
      <c r="D17" s="22">
        <f>'SO NGANH CT 2024'!P6</f>
        <v>0.91155555555555567</v>
      </c>
      <c r="E17" s="80"/>
    </row>
    <row r="18" spans="1:5" ht="27.95" customHeight="1">
      <c r="A18" s="26">
        <f t="shared" si="0"/>
        <v>9</v>
      </c>
      <c r="B18" s="52" t="s">
        <v>3</v>
      </c>
      <c r="C18" s="20">
        <f>'SO NGANH CT 2024'!O11</f>
        <v>8.1379999999999999</v>
      </c>
      <c r="D18" s="22">
        <f>'SO NGANH CT 2024'!P11</f>
        <v>0.90422222222222226</v>
      </c>
      <c r="E18" s="80"/>
    </row>
    <row r="19" spans="1:5" ht="27.95" customHeight="1">
      <c r="A19" s="26">
        <f t="shared" si="0"/>
        <v>10</v>
      </c>
      <c r="B19" s="52" t="s">
        <v>8</v>
      </c>
      <c r="C19" s="20">
        <f>'SO NGANH CT 2024'!O22</f>
        <v>8.0850000000000009</v>
      </c>
      <c r="D19" s="22">
        <f>'SO NGANH CT 2024'!P22</f>
        <v>0.89833333333333343</v>
      </c>
      <c r="E19" s="80"/>
    </row>
    <row r="20" spans="1:5" ht="27.95" customHeight="1">
      <c r="A20" s="26">
        <f t="shared" si="0"/>
        <v>11</v>
      </c>
      <c r="B20" s="52" t="s">
        <v>12</v>
      </c>
      <c r="C20" s="20">
        <f>'SO NGANH CT 2024'!O14</f>
        <v>7.9409999999999998</v>
      </c>
      <c r="D20" s="22">
        <f>'SO NGANH CT 2024'!P14</f>
        <v>0.8823333333333333</v>
      </c>
      <c r="E20" s="80"/>
    </row>
    <row r="21" spans="1:5" ht="27.95" customHeight="1">
      <c r="A21" s="26">
        <f t="shared" si="0"/>
        <v>12</v>
      </c>
      <c r="B21" s="52" t="s">
        <v>17</v>
      </c>
      <c r="C21" s="20">
        <f>'SO NGANH CT 2024'!O16</f>
        <v>7.8570000000000002</v>
      </c>
      <c r="D21" s="22">
        <f>'SO NGANH CT 2024'!P16</f>
        <v>0.873</v>
      </c>
      <c r="E21" s="80"/>
    </row>
    <row r="22" spans="1:5" ht="27.95" customHeight="1">
      <c r="A22" s="26">
        <f t="shared" si="0"/>
        <v>13</v>
      </c>
      <c r="B22" s="52" t="s">
        <v>15</v>
      </c>
      <c r="C22" s="20">
        <f>'SO NGANH CT 2024'!O17</f>
        <v>7.8079999999999998</v>
      </c>
      <c r="D22" s="22">
        <f>'SO NGANH CT 2024'!P17</f>
        <v>0.86755555555555552</v>
      </c>
      <c r="E22" s="80"/>
    </row>
    <row r="23" spans="1:5" ht="27.95" customHeight="1">
      <c r="A23" s="26">
        <f t="shared" si="0"/>
        <v>14</v>
      </c>
      <c r="B23" s="52" t="s">
        <v>19</v>
      </c>
      <c r="C23" s="20">
        <f>'SO NGANH CT 2024'!O20</f>
        <v>7.7770000000000001</v>
      </c>
      <c r="D23" s="22">
        <f>'SO NGANH CT 2024'!P20</f>
        <v>0.86411111111111116</v>
      </c>
      <c r="E23" s="80"/>
    </row>
    <row r="24" spans="1:5" ht="27.95" customHeight="1">
      <c r="A24" s="26">
        <f t="shared" si="0"/>
        <v>15</v>
      </c>
      <c r="B24" s="52" t="s">
        <v>6</v>
      </c>
      <c r="C24" s="20">
        <f>'SO NGANH CT 2024'!O19</f>
        <v>7.7249999999999996</v>
      </c>
      <c r="D24" s="22">
        <f>'SO NGANH CT 2024'!P19</f>
        <v>0.85833333333333328</v>
      </c>
      <c r="E24" s="80"/>
    </row>
    <row r="25" spans="1:5" ht="27.95" customHeight="1">
      <c r="A25" s="26">
        <f t="shared" si="0"/>
        <v>16</v>
      </c>
      <c r="B25" s="52" t="s">
        <v>16</v>
      </c>
      <c r="C25" s="20">
        <f>'SO NGANH CT 2024'!O13</f>
        <v>7.6879999999999997</v>
      </c>
      <c r="D25" s="22">
        <f>'SO NGANH CT 2024'!P13</f>
        <v>0.85422222222222222</v>
      </c>
      <c r="E25" s="80"/>
    </row>
    <row r="26" spans="1:5" ht="27.95" customHeight="1">
      <c r="A26" s="26">
        <f t="shared" si="0"/>
        <v>17</v>
      </c>
      <c r="B26" s="52" t="s">
        <v>14</v>
      </c>
      <c r="C26" s="20">
        <f>'SO NGANH CT 2024'!O23</f>
        <v>7.5830000000000002</v>
      </c>
      <c r="D26" s="22">
        <f>'SO NGANH CT 2024'!P23</f>
        <v>0.84255555555555561</v>
      </c>
      <c r="E26" s="80"/>
    </row>
    <row r="27" spans="1:5" ht="27.95" customHeight="1">
      <c r="A27" s="26">
        <f t="shared" si="0"/>
        <v>18</v>
      </c>
      <c r="B27" s="52" t="s">
        <v>11</v>
      </c>
      <c r="C27" s="20">
        <f>'SO NGANH CT 2024'!O18</f>
        <v>7.492</v>
      </c>
      <c r="D27" s="22">
        <f>'SO NGANH CT 2024'!P18</f>
        <v>0.83244444444444443</v>
      </c>
      <c r="E27" s="80"/>
    </row>
  </sheetData>
  <autoFilter ref="A9:D9">
    <sortState ref="A10:D27">
      <sortCondition descending="1" ref="C9"/>
    </sortState>
  </autoFilter>
  <mergeCells count="5">
    <mergeCell ref="A2:D2"/>
    <mergeCell ref="A3:D3"/>
    <mergeCell ref="A4:D4"/>
    <mergeCell ref="A5:D5"/>
    <mergeCell ref="A6:D6"/>
  </mergeCells>
  <pageMargins left="0.82677165354330717" right="0.31496062992125984" top="0.74803149606299213" bottom="0.74803149606299213" header="0.31496062992125984" footer="0.31496062992125984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Ảnh" ma:contentTypeID="0x0101009148F5A04DDD49CBA7127AADA5FB792B00AADE34325A8B49CDA8BB4DB53328F2140065FB899B6E41EC4FBEA39091E31DA064" ma:contentTypeVersion="1" ma:contentTypeDescription="Tải lên hình ảnh." ma:contentTypeScope="" ma:versionID="5931ae0eaa3e5d7f65f491949e38298a">
  <xsd:schema xmlns:xsd="http://www.w3.org/2001/XMLSchema" xmlns:xs="http://www.w3.org/2001/XMLSchema" xmlns:p="http://schemas.microsoft.com/office/2006/metadata/properties" xmlns:ns1="http://schemas.microsoft.com/sharepoint/v3" xmlns:ns2="34DE943F-F693-4AD1-9B32-C9C245F8B9F9" xmlns:ns3="http://schemas.microsoft.com/sharepoint/v3/fields" targetNamespace="http://schemas.microsoft.com/office/2006/metadata/properties" ma:root="true" ma:fieldsID="9730da1a86557f3d3df8e542bad17067" ns1:_="" ns2:_="" ns3:_="">
    <xsd:import namespace="http://schemas.microsoft.com/sharepoint/v3"/>
    <xsd:import namespace="34DE943F-F693-4AD1-9B32-C9C245F8B9F9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Đường dẫn URL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Loại Tệp" ma:hidden="true" ma:internalName="File_x0020_Type" ma:readOnly="true">
      <xsd:simpleType>
        <xsd:restriction base="dms:Text"/>
      </xsd:simpleType>
    </xsd:element>
    <xsd:element name="HTML_x0020_File_x0020_Type" ma:index="10" nillable="true" ma:displayName="Loại Tệp HTML" ma:hidden="true" ma:internalName="HTML_x0020_File_x0020_Type" ma:readOnly="true">
      <xsd:simpleType>
        <xsd:restriction base="dms:Text"/>
      </xsd:simpleType>
    </xsd:element>
    <xsd:element name="FSObjType" ma:index="11" nillable="true" ma:displayName="Loại Khoản mục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Lập lịch Ngày Bắt đầu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Lập lịch Ngày Kết thúc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DE943F-F693-4AD1-9B32-C9C245F8B9F9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Hình thu nhỏ Hiện có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Xem trước Hiện có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Độ rộng" ma:internalName="ImageWidth" ma:readOnly="true">
      <xsd:simpleType>
        <xsd:restriction base="dms:Unknown"/>
      </xsd:simpleType>
    </xsd:element>
    <xsd:element name="ImageHeight" ma:index="22" nillable="true" ma:displayName="Chiều cao" ma:internalName="ImageHeight" ma:readOnly="true">
      <xsd:simpleType>
        <xsd:restriction base="dms:Unknown"/>
      </xsd:simpleType>
    </xsd:element>
    <xsd:element name="ImageCreateDate" ma:index="25" nillable="true" ma:displayName="Ngày Chụp Ảnh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Bản quyền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Tác giả"/>
        <xsd:element ref="dcterms:created" minOccurs="0" maxOccurs="1"/>
        <xsd:element ref="dc:identifier" minOccurs="0" maxOccurs="1"/>
        <xsd:element name="contentType" minOccurs="0" maxOccurs="1" type="xsd:string" ma:index="0" ma:displayName="Loại Nội dung"/>
        <xsd:element ref="dc:title" minOccurs="0" maxOccurs="1" ma:index="4" ma:displayName="Tiêu đề"/>
        <xsd:element ref="dc:subject" minOccurs="0" maxOccurs="1"/>
        <xsd:element ref="dc:description" minOccurs="0" maxOccurs="1" ma:index="23" ma:displayName="Chú thích"/>
        <xsd:element name="keywords" minOccurs="0" maxOccurs="1" type="xsd:string" ma:index="14" ma:displayName="Từ khoá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ImageCreateDate xmlns="34DE943F-F693-4AD1-9B32-C9C245F8B9F9" xsi:nil="true"/>
    <PublishingStartDate xmlns="http://schemas.microsoft.com/sharepoint/v3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FBE970C5-1290-4CD5-AF4D-49E901774CB4}"/>
</file>

<file path=customXml/itemProps2.xml><?xml version="1.0" encoding="utf-8"?>
<ds:datastoreItem xmlns:ds="http://schemas.openxmlformats.org/officeDocument/2006/customXml" ds:itemID="{6D1B9A7D-2D70-4B11-B0E9-7A27187FE4AC}"/>
</file>

<file path=customXml/itemProps3.xml><?xml version="1.0" encoding="utf-8"?>
<ds:datastoreItem xmlns:ds="http://schemas.openxmlformats.org/officeDocument/2006/customXml" ds:itemID="{CBEB3391-A405-4D64-91F4-291D4F1B5A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SO NGANH CT 2024</vt:lpstr>
      <vt:lpstr>Bieu 1</vt:lpstr>
      <vt:lpstr>Phu bieu 1.1</vt:lpstr>
      <vt:lpstr>Phu bieu 1.2</vt:lpstr>
      <vt:lpstr>Phu bieu 1.3</vt:lpstr>
      <vt:lpstr>Phu bieu 1.4</vt:lpstr>
      <vt:lpstr>Phu bieu 1.5</vt:lpstr>
      <vt:lpstr>Phu bieu 1.6</vt:lpstr>
      <vt:lpstr>Phu bieu 1.7</vt:lpstr>
      <vt:lpstr>Phu bieu 1.8</vt:lpstr>
      <vt:lpstr>Phu bieu 1.9</vt:lpstr>
      <vt:lpstr>Sheet2</vt:lpstr>
      <vt:lpstr>'SO NGANH CT 2024'!Print_Titles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</dc:creator>
  <cp:keywords/>
  <dc:description/>
  <cp:lastModifiedBy>Admin</cp:lastModifiedBy>
  <cp:lastPrinted>2025-04-02T01:05:30Z</cp:lastPrinted>
  <dcterms:created xsi:type="dcterms:W3CDTF">2020-12-28T09:44:29Z</dcterms:created>
  <dcterms:modified xsi:type="dcterms:W3CDTF">2025-04-10T05:43:42Z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0x0101009148F5A04DDD49CBA7127AADA5FB792B00AADE34325A8B49CDA8BB4DB53328F2140065FB899B6E41EC4FBEA39091E31DA064</vt:lpwstr>
  </property>
</Properties>
</file>